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/>
  <mc:AlternateContent xmlns:mc="http://schemas.openxmlformats.org/markup-compatibility/2006">
    <mc:Choice Requires="x15">
      <x15ac:absPath xmlns:x15ac="http://schemas.microsoft.com/office/spreadsheetml/2010/11/ac" url="D:\00. PLANEACION ICULTUR\0.PLANEACION DEPTO\CIRCULAR 010-2017 PLAN DE ACCION 2017\"/>
    </mc:Choice>
  </mc:AlternateContent>
  <xr:revisionPtr revIDLastSave="0" documentId="13_ncr:1_{FC230C0D-36FA-4178-B9F6-4C8DDFA86AC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_FilterDatabase" localSheetId="0" hidden="1">Hoja1!$A$5:$DO$40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I36" i="1" l="1"/>
  <c r="BI35" i="1"/>
  <c r="BI16" i="1"/>
  <c r="BI12" i="1"/>
  <c r="BI9" i="1"/>
  <c r="BI8" i="1"/>
  <c r="BI7" i="1"/>
  <c r="BI6" i="1"/>
  <c r="BI17" i="1" l="1"/>
  <c r="BI18" i="1"/>
  <c r="AB18" i="1"/>
  <c r="AA18" i="1"/>
  <c r="Z18" i="1"/>
  <c r="Y18" i="1"/>
  <c r="X17" i="1"/>
  <c r="Y17" i="1" s="1"/>
  <c r="AB15" i="1"/>
  <c r="AA15" i="1"/>
  <c r="Z15" i="1"/>
  <c r="Y15" i="1"/>
  <c r="Y14" i="1"/>
  <c r="Z14" i="1" s="1"/>
  <c r="AA14" i="1" s="1"/>
  <c r="AB14" i="1" s="1"/>
  <c r="X13" i="1"/>
  <c r="Y12" i="1"/>
  <c r="Z12" i="1" s="1"/>
  <c r="AA12" i="1" s="1"/>
  <c r="AB12" i="1" s="1"/>
  <c r="X11" i="1"/>
  <c r="X9" i="1"/>
  <c r="AB8" i="1"/>
  <c r="AA8" i="1"/>
  <c r="Z8" i="1"/>
  <c r="Y8" i="1"/>
  <c r="X7" i="1"/>
  <c r="BN29" i="1" l="1"/>
  <c r="BN20" i="1"/>
  <c r="BN21" i="1"/>
  <c r="BN22" i="1"/>
  <c r="BN24" i="1"/>
  <c r="BN25" i="1"/>
  <c r="BN26" i="1"/>
  <c r="BN27" i="1"/>
  <c r="BN28" i="1"/>
  <c r="BN33" i="1"/>
  <c r="BN36" i="1"/>
  <c r="BN38" i="1"/>
  <c r="BN40" i="1"/>
  <c r="BN18" i="1"/>
  <c r="BN13" i="1"/>
  <c r="BN15" i="1" l="1"/>
  <c r="BN10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6" i="1"/>
  <c r="BO39" i="1" l="1"/>
  <c r="BO12" i="1"/>
  <c r="BO8" i="1"/>
  <c r="BI14" i="1"/>
  <c r="BI23" i="1"/>
  <c r="BA7" i="1"/>
  <c r="AZ7" i="1"/>
  <c r="AE7" i="1" s="1"/>
  <c r="AB39" i="1" l="1"/>
  <c r="AA39" i="1"/>
  <c r="Z39" i="1"/>
  <c r="Y39" i="1"/>
  <c r="Y35" i="1"/>
  <c r="X27" i="1"/>
  <c r="Y27" i="1" s="1"/>
  <c r="Y26" i="1"/>
  <c r="Y25" i="1"/>
  <c r="Y23" i="1"/>
  <c r="Y19" i="1"/>
  <c r="AD40" i="1" l="1"/>
  <c r="AD39" i="1"/>
  <c r="AD38" i="1"/>
  <c r="AD37" i="1"/>
  <c r="AD36" i="1"/>
  <c r="AD35" i="1"/>
  <c r="AD34" i="1"/>
  <c r="AD33" i="1"/>
  <c r="T32" i="1"/>
  <c r="S32" i="1"/>
  <c r="R32" i="1"/>
  <c r="BN32" i="1" s="1"/>
  <c r="Q32" i="1"/>
  <c r="AD32" i="1" s="1"/>
  <c r="BI32" i="1" s="1"/>
  <c r="T31" i="1"/>
  <c r="S31" i="1"/>
  <c r="R31" i="1"/>
  <c r="BN31" i="1" s="1"/>
  <c r="Q31" i="1"/>
  <c r="AD31" i="1" s="1"/>
  <c r="BI31" i="1" s="1"/>
  <c r="AD30" i="1" l="1"/>
  <c r="AD29" i="1"/>
  <c r="AD28" i="1"/>
  <c r="AD26" i="1"/>
  <c r="AD21" i="1"/>
  <c r="AD17" i="1"/>
  <c r="AD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Gonzalez Barrios</author>
  </authors>
  <commentList>
    <comment ref="BP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Recursos Propios proyectados</t>
        </r>
      </text>
    </comment>
    <comment ref="BQ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Sistema General de Participaciones </t>
        </r>
      </text>
    </comment>
    <comment ref="BR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cofinaciación de la Nación </t>
        </r>
      </text>
    </comment>
    <comment ref="BS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Coofinanciación del Departamento</t>
        </r>
      </text>
    </comment>
    <comment ref="BT5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Sistema General de Regalias </t>
        </r>
      </text>
    </comment>
    <comment ref="BU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CREDITOS</t>
        </r>
      </text>
    </comment>
    <comment ref="BV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OTROS RECURSOS </t>
        </r>
      </text>
    </comment>
    <comment ref="BW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RECURSOS GESTIONADOS</t>
        </r>
      </text>
    </comment>
    <comment ref="BX5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NOMBRE DE PROYECTO PARA CUMPLIR CON LA META </t>
        </r>
      </text>
    </comment>
    <comment ref="BY5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OBJETIVOS DEL PROYECTO </t>
        </r>
      </text>
    </comment>
    <comment ref="CA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Sandra Gonzalez Barrios:</t>
        </r>
        <r>
          <rPr>
            <sz val="9"/>
            <color indexed="81"/>
            <rFont val="Tahoma"/>
            <family val="2"/>
          </rPr>
          <t xml:space="preserve">
INDICADORES DE GESTION DEL PROYECTO</t>
        </r>
      </text>
    </comment>
  </commentList>
</comments>
</file>

<file path=xl/sharedStrings.xml><?xml version="1.0" encoding="utf-8"?>
<sst xmlns="http://schemas.openxmlformats.org/spreadsheetml/2006/main" count="607" uniqueCount="235">
  <si>
    <t>PLAN DE DESARROLLO BOLIVAR SI AVANZA 2016-2016</t>
  </si>
  <si>
    <t xml:space="preserve">PLAN INDICATIVO PARA EL CUATRIENIO </t>
  </si>
  <si>
    <t>EJECUCION PLAN DE ACCION  CON CORTE A DICIEMBRE DE 2016</t>
  </si>
  <si>
    <t>PROGRAMACION PLAN DE ACCION 2017</t>
  </si>
  <si>
    <t>No.</t>
  </si>
  <si>
    <t xml:space="preserve">EJE ESTRATEGICO </t>
  </si>
  <si>
    <t>No. Programa</t>
  </si>
  <si>
    <t xml:space="preserve">PROGRAMA </t>
  </si>
  <si>
    <t>CODIGO META RESULTADO</t>
  </si>
  <si>
    <t xml:space="preserve">META DE RESULTADO </t>
  </si>
  <si>
    <t xml:space="preserve"> Línea Base  Resultado</t>
  </si>
  <si>
    <t xml:space="preserve"> Meta  Res Cuatrenio 2019</t>
  </si>
  <si>
    <t xml:space="preserve">CODIGO META PRODUCTO </t>
  </si>
  <si>
    <t>No. Sub Programa</t>
  </si>
  <si>
    <t xml:space="preserve">SUBPROGRAMA </t>
  </si>
  <si>
    <t xml:space="preserve">META DE PRODUCTO </t>
  </si>
  <si>
    <t xml:space="preserve">INDICADOR DE PRODUCTO </t>
  </si>
  <si>
    <t xml:space="preserve">TIPO DE META </t>
  </si>
  <si>
    <t>LINEA BASE</t>
  </si>
  <si>
    <t>META PARA EL CUTRIENIO</t>
  </si>
  <si>
    <t>META AÑO 1</t>
  </si>
  <si>
    <t>META AÑO 2</t>
  </si>
  <si>
    <t>META AÑO 3</t>
  </si>
  <si>
    <t>META AÑO 4</t>
  </si>
  <si>
    <t>SECTOR COMPETENCIA</t>
  </si>
  <si>
    <t>CODIGO FUT</t>
  </si>
  <si>
    <t>Fuente</t>
  </si>
  <si>
    <t xml:space="preserve">TOTAL CUATRIENIO </t>
  </si>
  <si>
    <t>Secretaría</t>
  </si>
  <si>
    <t>Valor PROG meta para  2016</t>
  </si>
  <si>
    <t>Total Recursos PROYECTADOS_2016</t>
  </si>
  <si>
    <t>RPproyectados2016</t>
  </si>
  <si>
    <t>SGPproyectados2016</t>
  </si>
  <si>
    <t>CNproyectados2016</t>
  </si>
  <si>
    <t>CDproyectados2016</t>
  </si>
  <si>
    <t>SGRproyectados2016</t>
  </si>
  <si>
    <t>CreditoProyectado2016</t>
  </si>
  <si>
    <t>OtrosProyectado2016</t>
  </si>
  <si>
    <t>Rec Gestionados 2016</t>
  </si>
  <si>
    <t>PROYECTO 2016</t>
  </si>
  <si>
    <t>OBJETIVOS 2016</t>
  </si>
  <si>
    <t>ACTIVIDADES</t>
  </si>
  <si>
    <t xml:space="preserve">INDICADORES DE GESTION </t>
  </si>
  <si>
    <t xml:space="preserve">RESPONSABLE </t>
  </si>
  <si>
    <t>FECHA DE TERMINACION DE LA ACTIVIDAD</t>
  </si>
  <si>
    <t>RUBRO PRESUPUESTAL</t>
  </si>
  <si>
    <t>FUENTE</t>
  </si>
  <si>
    <t xml:space="preserve">MONTO </t>
  </si>
  <si>
    <t>TOTAL</t>
  </si>
  <si>
    <t>OBSEVACIONES</t>
  </si>
  <si>
    <t>Valor Ejecucion de la Meta a DIC 2016</t>
  </si>
  <si>
    <t>Total Recursos ejecutados DIC_2016</t>
  </si>
  <si>
    <t>Rpejecutados DIC 2016</t>
  </si>
  <si>
    <t>SGPejecutados DIC 2016</t>
  </si>
  <si>
    <t>Cnejecutados DIC 2016</t>
  </si>
  <si>
    <t>Cdejecutados DIC 2016</t>
  </si>
  <si>
    <t>SGRejecutados DIC 2016</t>
  </si>
  <si>
    <t>Creditoejecutado                DIC  2016</t>
  </si>
  <si>
    <t>Otrosejecutados DIC 2016</t>
  </si>
  <si>
    <t>Rec Gestionados DIC  2016</t>
  </si>
  <si>
    <t>% CUMP META 2016</t>
  </si>
  <si>
    <t>% CUMP SUBP  2016</t>
  </si>
  <si>
    <t>% CUMP PROGRAMA  2016</t>
  </si>
  <si>
    <t>% CUMP EJE ESTRATEGICO  2016</t>
  </si>
  <si>
    <t>OBSERVACIONES</t>
  </si>
  <si>
    <t>Valor PROG meta para  2017</t>
  </si>
  <si>
    <t>Total Recursos PROYECTADOS_2017</t>
  </si>
  <si>
    <t>Rpproyectados 2017</t>
  </si>
  <si>
    <t>SGPproyectados2017</t>
  </si>
  <si>
    <t>CNproyectados 2017</t>
  </si>
  <si>
    <t>Cdproyectados 2017</t>
  </si>
  <si>
    <t>SGRproyectados2017</t>
  </si>
  <si>
    <t>CreditoProyectado 2017</t>
  </si>
  <si>
    <t>OtrosProyectado2017</t>
  </si>
  <si>
    <t>Rec Gestionados 2017</t>
  </si>
  <si>
    <t>PROYECTO 2017</t>
  </si>
  <si>
    <t>OBJETIVOS 2017</t>
  </si>
  <si>
    <t xml:space="preserve">ACTIVIDADES DEL PROYECTO </t>
  </si>
  <si>
    <t xml:space="preserve">BOLÍVAR SÍ AVANZA, LIBRE DE POBREZA A TRAVÉS DE LA EDUCACIÓN Y LA EQUIDAD </t>
  </si>
  <si>
    <t>2.32</t>
  </si>
  <si>
    <t xml:space="preserve">BOLÍVAR SÍ AVANZA CON CULTURA PARA LA PAZ  </t>
  </si>
  <si>
    <t>A.4.1</t>
  </si>
  <si>
    <t>100 % del Sistema de Formación Artística del Departamento implementado</t>
  </si>
  <si>
    <t>ND</t>
  </si>
  <si>
    <t>A.4.1.1</t>
  </si>
  <si>
    <t>2.32.1</t>
  </si>
  <si>
    <t>Bolivar Si Avanza En Formación Cultural</t>
  </si>
  <si>
    <t>100% de  Red de Escuelas de Música para la Paz implementada.</t>
  </si>
  <si>
    <t>Implementar una Red de Escuelas de Música para la Paz.</t>
  </si>
  <si>
    <t>INCREMENTO</t>
  </si>
  <si>
    <t>CULTURA</t>
  </si>
  <si>
    <t>A.5</t>
  </si>
  <si>
    <t>ICLD</t>
  </si>
  <si>
    <t>ICULTUR</t>
  </si>
  <si>
    <t>Propios-Icultur</t>
  </si>
  <si>
    <t>A.4.1.2</t>
  </si>
  <si>
    <t>Tres (3)  convenios interinstitucionales y alianzas estratégicas para la formación de artistas.</t>
  </si>
  <si>
    <t>Realizar convenios interinstitucionales y alianzas estratégicas para la formación de artistas.</t>
  </si>
  <si>
    <t>Propios-Icultur, procultura</t>
  </si>
  <si>
    <t>A.4.1.3</t>
  </si>
  <si>
    <t>100% del Sistema de Formación Artística del Departamento implementado.</t>
  </si>
  <si>
    <t>Implementar un Sistema de Formación Artística del Departamento.</t>
  </si>
  <si>
    <t>A.4.2</t>
  </si>
  <si>
    <t>Cinco (05) Industrias creativas y emprendimientos culturales impulsados.</t>
  </si>
  <si>
    <t>A.4.2.1</t>
  </si>
  <si>
    <t>2.32.2</t>
  </si>
  <si>
    <t>Bolivar Si Avanza En Fomento A La Cultura Bolivarense</t>
  </si>
  <si>
    <t>Una  Red de Festivales del Departamento implementada.</t>
  </si>
  <si>
    <t>Implementar la Red de Festivales del Departamento.</t>
  </si>
  <si>
    <t>A.4.2.2</t>
  </si>
  <si>
    <t>Una  Agenda Cultural del Departamento implementada</t>
  </si>
  <si>
    <t>Implementar la Agenda Cultural del Departamento</t>
  </si>
  <si>
    <t>A.4.3</t>
  </si>
  <si>
    <t>A.4.3.1</t>
  </si>
  <si>
    <t>Cuatro (4)  programas de Estímulos a iniciativas y actores culturales del departamento desarrollados .</t>
  </si>
  <si>
    <t>Desarrollar un programa de Estímulos a iniciativas y actores culturales del departamento.</t>
  </si>
  <si>
    <t>A.4.4</t>
  </si>
  <si>
    <t>A.4.4.1</t>
  </si>
  <si>
    <t>Cinco (5)  industrias creativas y emprendimientos culturales impulsadas.</t>
  </si>
  <si>
    <t>Impulsar industrias creativas y emprendimientos culturales.</t>
  </si>
  <si>
    <t>A.4.5</t>
  </si>
  <si>
    <t>A.4.5.1</t>
  </si>
  <si>
    <t>Un  programa de Artesanos de Bolívar como modelo de emprendimiento cultural fortalecido .</t>
  </si>
  <si>
    <t>Fortalecer el programa de Artesanos de Bolívar como modelo de emprendimiento cultural.</t>
  </si>
  <si>
    <t>A.4.6</t>
  </si>
  <si>
    <t>45 municipios del Departamento de Bolívar fortalecidos.</t>
  </si>
  <si>
    <t>A.4.6.1</t>
  </si>
  <si>
    <t>2.32.3</t>
  </si>
  <si>
    <t>Bolivar Si Avanza En Fortalecimiento Cultural</t>
  </si>
  <si>
    <t xml:space="preserve">Un  Consejo Departamental de Cultura y los Consejos Sectoriales creados e implementados </t>
  </si>
  <si>
    <t>Crear e implementar el Consejo Departamental de Cultura y los Consejos Sectoriales.</t>
  </si>
  <si>
    <t>Estampilla Procultura</t>
  </si>
  <si>
    <t>A.5.1</t>
  </si>
  <si>
    <t>A.5.1.1</t>
  </si>
  <si>
    <t xml:space="preserve">Un  Plan Departamental de Lectura diseñado e implemntado </t>
  </si>
  <si>
    <t>Diseñar e implementar el Plan Departamental de Lectura.</t>
  </si>
  <si>
    <t>A.5.1.2</t>
  </si>
  <si>
    <t>Una  Red Departamental de Bibliotecas activada y consolidada</t>
  </si>
  <si>
    <t>Activar y consolidar la Red Departamental de Bibliotecas</t>
  </si>
  <si>
    <t>ESTAMPILLA PROCULTURA</t>
  </si>
  <si>
    <t>A.5.1.3</t>
  </si>
  <si>
    <t>61 bibliotecas municipales dotadas y fortalecidas.</t>
  </si>
  <si>
    <t>Numero de  bibliotecas municipales dotadas y fortalecidas.</t>
  </si>
  <si>
    <t>A.5.2</t>
  </si>
  <si>
    <t>45 municipios del Departamento de Bolívar con espacios culturales activos</t>
  </si>
  <si>
    <t>A.5.2.1</t>
  </si>
  <si>
    <t>2.32.4</t>
  </si>
  <si>
    <t>Bolívar Sí Avanza En Infraestructura Cultural</t>
  </si>
  <si>
    <t>45 municipios con optimización de la infraestructura cultural como espacio para el conocimiento y generación de contenidos culturales y artísticos</t>
  </si>
  <si>
    <t>Optimizar el uso de la infraestructura cultural como espacio para el conocimiento y generación de contenidos culturales y artísticos</t>
  </si>
  <si>
    <t>DESARROLLO ECONÓMICO Y COMPETITIVIDAD</t>
  </si>
  <si>
    <t>3.1</t>
  </si>
  <si>
    <t>TURISMO PARA LA PAZ</t>
  </si>
  <si>
    <t>A.5.3</t>
  </si>
  <si>
    <t>Un Sistema de Información Turística en todo el departamento desarrollado</t>
  </si>
  <si>
    <t>A.5.3.1</t>
  </si>
  <si>
    <t>3.1.1</t>
  </si>
  <si>
    <t>Bolívar Sí Avanza En construcción del Sistema de información turistica del Departamento</t>
  </si>
  <si>
    <t>Una  entrada en la Base de datos del Sistema de Información.</t>
  </si>
  <si>
    <t>N° de entradas en la Base de datos del Sistema de Información.</t>
  </si>
  <si>
    <t>TURISMO</t>
  </si>
  <si>
    <t>Seis (06) municipios con acompañamiento para la construcción de productos turísticos.</t>
  </si>
  <si>
    <t>A.5.3.2</t>
  </si>
  <si>
    <t>3.1.2</t>
  </si>
  <si>
    <t>Bolívar Sí Avanza En Creación De Productos Turísticos Como Fuente De Generación De Empleo Y Productividad.</t>
  </si>
  <si>
    <t>Tres (3)  productos de ecoturismo con enfoque postconflicto, que contengan un discurso de interpretación común del territorio identificados, diseñados e implementados</t>
  </si>
  <si>
    <t>Numero de  productos de ecoturismo con enfoque postconflicto, que contengan un discurso de interpretación común del territorio identificados, diseñados e implementados</t>
  </si>
  <si>
    <t>A.5.3.3</t>
  </si>
  <si>
    <t>Tres (3) productos de Turismo cultural con base en el patrimonio material e inmaterial del Departamento Identificados, diseñados e implementados</t>
  </si>
  <si>
    <t>Numero de  productos de Turismo cultural con base en el patrimonio material e inmaterial del Departamento Identificados, diseñados e implementados</t>
  </si>
  <si>
    <t>A.5.3.4</t>
  </si>
  <si>
    <t>Seis (6) productos turísticos en municipios priorizados del Departamento diseñados</t>
  </si>
  <si>
    <t>Numero de productos turísticos en municipios priorizados del Departamento diseñados</t>
  </si>
  <si>
    <t>A.5.4</t>
  </si>
  <si>
    <t>A.5.4.1</t>
  </si>
  <si>
    <t xml:space="preserve">Tres (3) Fam-trip con operadores turísticos y medios de comunicación para dar a conocer las riquezas del territorio bolivarense </t>
  </si>
  <si>
    <t>Fam-trip con operadores turísticos y medios de comunicación para dar a conocer las riquezas del territorio bolivarense.</t>
  </si>
  <si>
    <t>A.14.54</t>
  </si>
  <si>
    <t>A.14.54.1</t>
  </si>
  <si>
    <t>Seis (6)  Rutas de la Paz en municipios priorizados Diseñadas e implementadas.</t>
  </si>
  <si>
    <t>Numero de Rutas de la Paz en municipios priorizados Diseñadas e implementadas.</t>
  </si>
  <si>
    <t>A.14.54.2</t>
  </si>
  <si>
    <t>Cuatro (4)  Caravanas turísticas Bolívar sí Avanza Diseñadas e implementadas</t>
  </si>
  <si>
    <t>Numero de  Caravanas turísticas Bolívar sí Avanza Diseñadas e implementadas</t>
  </si>
  <si>
    <t>Diez (10) municipios con infraestructura turística fortalecida</t>
  </si>
  <si>
    <t>A.14.54.3</t>
  </si>
  <si>
    <t>3.1.3</t>
  </si>
  <si>
    <t>Bolívar Sí Avanza En Infraestructura Turística</t>
  </si>
  <si>
    <t>Un  Parador turístico en el Departamento de Bolívar Construido y dotado.</t>
  </si>
  <si>
    <t>Numero de Paradores turísticos en el Departamento de Bolívar Construidos y dotados.</t>
  </si>
  <si>
    <t>A.14.54.4</t>
  </si>
  <si>
    <t>Diez (10)  Señalizaciones turísticas viales y peatonales en municipios priorizados con vocación turística realizadas</t>
  </si>
  <si>
    <t>Numero de   Señalizaciones turísticas viales y peatonales en municipios priorizados con vocación turística realizadas</t>
  </si>
  <si>
    <t>A.5.5</t>
  </si>
  <si>
    <t>A.5.5.1</t>
  </si>
  <si>
    <t>Tres (3) Puntos de Información Turística-PIT en municipios priorizados Construidos y dotados .</t>
  </si>
  <si>
    <t>Nunero de  Puntos de Información Turística-PIT en municipios priorizados Construidos y dotados .</t>
  </si>
  <si>
    <t>A.5.6</t>
  </si>
  <si>
    <t>A.5.6.1</t>
  </si>
  <si>
    <t xml:space="preserve">Dos (2)  Senderos turísticos en el Departamento de Bolívar Adecuados y en  uso </t>
  </si>
  <si>
    <t xml:space="preserve">Numero de   Senderos turísticos en el Departamento de Bolívar Adecuados y en  uso </t>
  </si>
  <si>
    <t>A.5.6.2</t>
  </si>
  <si>
    <t>Un Muelle turístico fluvial cosntruido .</t>
  </si>
  <si>
    <t>Numero de Muelles turísticos fluvial cosntruidos .</t>
  </si>
  <si>
    <t>n°de marca diseñada e  implementada.</t>
  </si>
  <si>
    <t>Diseñar un plan de marketing turístico para el Departamento de Bolívar.</t>
  </si>
  <si>
    <t>% Plan de Marketing turístico diseñado.</t>
  </si>
  <si>
    <t>Crear un Portal Web de  promoción Turística para la centralización y homogenización  de la información turística con rutas de acceso y portafolio turístico del Departamento de Bolívar.</t>
  </si>
  <si>
    <t>N° de Portales web creados para la promoción turística.</t>
  </si>
  <si>
    <t>Diseño de una Aplicación Móvil-app de promoción turística que permita la georreferenciación  los atractivos turísticos, la interactividad de los turistas con la oferta de productos, bienes y servicios turísticos.</t>
  </si>
  <si>
    <t>N° de Aplicaciones móviles para la promoción turística y georreferenciación de atractivos turísticos  diseñados.</t>
  </si>
  <si>
    <t>Participar en ferias, convenciones, seminarios como forma de divulgación y promoción turística del Departamento.</t>
  </si>
  <si>
    <t>N° de ferias, convenciones, seminarios con participación del Departamento de Bolívar.</t>
  </si>
  <si>
    <t>Desarrollar campaña en medios de comunicación Nacional sobre los beneficios económicos y humanos del turismo para la sensibilización de las comunidades receptoras como principales destinos del departamento.</t>
  </si>
  <si>
    <t xml:space="preserve">N° de campañas realizadas </t>
  </si>
  <si>
    <t>Capacitar  en calidad turística, emprendimiento turístico y comunitario a las comunidades receptoras para la generación de competitividad y productividad a través del turismo.</t>
  </si>
  <si>
    <t>N° de capacitaciones y actividades de formación especializada para mejorar los estándares de calidad de la oferta turística del departamento</t>
  </si>
  <si>
    <t>Diseñar e implementar un plan de incentivos para la formalización de los prestadores de servicios turísticos.</t>
  </si>
  <si>
    <t>N° de Planes de Incentivos en formalización diseñados e implementados.</t>
  </si>
  <si>
    <t>Diseño del plan estrategico de turismo para EL DEPARTMAENTO DE BOLIVAR</t>
  </si>
  <si>
    <t>n° DE PLAN ESTRATEGICO DE TURISMO DISEÑADO E IMPLEMENTDO.</t>
  </si>
  <si>
    <t>Diseñar e implementar un Plan de incentivos para la certificación en calidad de los prestadores turísticos.</t>
  </si>
  <si>
    <t>N° de Planes de Incentivos en calidad diseñados e implementados.</t>
  </si>
  <si>
    <r>
      <t xml:space="preserve">Diseñar e implementar  la marca </t>
    </r>
    <r>
      <rPr>
        <i/>
        <sz val="9"/>
        <color rgb="FF000000"/>
        <rFont val="Arial Narrow"/>
        <family val="2"/>
      </rPr>
      <t xml:space="preserve">TURISMO PARA LA PAZ </t>
    </r>
    <r>
      <rPr>
        <sz val="9"/>
        <color rgb="FF000000"/>
        <rFont val="Arial Narrow"/>
        <family val="2"/>
      </rPr>
      <t>como elemento de promoción turística del Departamento.</t>
    </r>
  </si>
  <si>
    <t>Bolívar Sí Avanza en promoción turística del destino Bolívar.</t>
  </si>
  <si>
    <t>Bolívar Sí Avanza en Gobernanza Turística.</t>
  </si>
  <si>
    <t>Una (01) marca BOLÍVAR TURISMO PARA LA PAZ diseñada e implementada</t>
  </si>
  <si>
    <t>3.1.4</t>
  </si>
  <si>
    <t>Un (01) Plan Estratégico de Turismo Diseñado e implementado</t>
  </si>
  <si>
    <t>3.1.5</t>
  </si>
  <si>
    <t>propios-ICULTUR</t>
  </si>
  <si>
    <t>GOBERNACION DE BOLIVAR -ICLD</t>
  </si>
  <si>
    <t xml:space="preserve">ORDENANZA 131 PROPIOS ICULTURA PROCULTURA, OTRAS ENTIDADES, GOBERNACION DE BOLIVAR -ICLD </t>
  </si>
  <si>
    <t>INSTITUO DE CULTURA Y TURISMO DE BOLÍVAR</t>
  </si>
  <si>
    <t xml:space="preserve">GOBERNACION DE BOLÍVAR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</si>
</sst>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(* #,##0_);_(* \(#,##0\);_(* &quot;-&quot;??_);_(@_)"/>
    <numFmt numFmtId="166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</font>
    <font>
      <sz val="8"/>
      <color theme="1"/>
      <name val="Corbel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9"/>
      <color theme="1"/>
      <name val="Corbe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sz val="9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164" fontId="6" fillId="0" borderId="0" xfId="1" applyFont="1" applyAlignment="1">
      <alignment horizontal="center" vertical="center"/>
    </xf>
    <xf numFmtId="0" fontId="6" fillId="0" borderId="0" xfId="0" applyFont="1"/>
    <xf numFmtId="0" fontId="6" fillId="2" borderId="0" xfId="0" applyFont="1" applyFill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164" fontId="6" fillId="0" borderId="0" xfId="1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2" borderId="0" xfId="0" applyFont="1" applyFill="1" applyBorder="1"/>
    <xf numFmtId="0" fontId="8" fillId="4" borderId="4" xfId="0" applyFont="1" applyFill="1" applyBorder="1" applyAlignment="1">
      <alignment vertical="center"/>
    </xf>
    <xf numFmtId="0" fontId="9" fillId="4" borderId="5" xfId="0" applyFont="1" applyFill="1" applyBorder="1" applyAlignment="1"/>
    <xf numFmtId="0" fontId="9" fillId="4" borderId="6" xfId="0" applyFont="1" applyFill="1" applyBorder="1" applyAlignment="1"/>
    <xf numFmtId="0" fontId="10" fillId="0" borderId="0" xfId="0" applyFont="1"/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textRotation="90" wrapText="1"/>
    </xf>
    <xf numFmtId="0" fontId="5" fillId="3" borderId="11" xfId="0" applyFont="1" applyFill="1" applyBorder="1" applyAlignment="1">
      <alignment horizontal="center" vertical="center" textRotation="90" wrapText="1"/>
    </xf>
    <xf numFmtId="0" fontId="5" fillId="3" borderId="12" xfId="0" applyFont="1" applyFill="1" applyBorder="1" applyAlignment="1">
      <alignment horizontal="center" vertical="center" wrapText="1"/>
    </xf>
    <xf numFmtId="3" fontId="11" fillId="4" borderId="13" xfId="0" applyNumberFormat="1" applyFont="1" applyFill="1" applyBorder="1" applyAlignment="1">
      <alignment horizontal="center" vertical="center" wrapText="1"/>
    </xf>
    <xf numFmtId="4" fontId="11" fillId="4" borderId="14" xfId="0" applyNumberFormat="1" applyFont="1" applyFill="1" applyBorder="1" applyAlignment="1">
      <alignment horizontal="center" vertical="center" wrapText="1"/>
    </xf>
    <xf numFmtId="4" fontId="11" fillId="4" borderId="14" xfId="1" applyNumberFormat="1" applyFont="1" applyFill="1" applyBorder="1" applyAlignment="1">
      <alignment horizontal="center" vertical="center" wrapText="1"/>
    </xf>
    <xf numFmtId="2" fontId="11" fillId="4" borderId="14" xfId="0" applyNumberFormat="1" applyFont="1" applyFill="1" applyBorder="1" applyAlignment="1">
      <alignment horizontal="center" vertical="center" wrapText="1"/>
    </xf>
    <xf numFmtId="3" fontId="11" fillId="4" borderId="14" xfId="0" applyNumberFormat="1" applyFont="1" applyFill="1" applyBorder="1" applyAlignment="1">
      <alignment horizontal="center" vertical="center" wrapText="1"/>
    </xf>
    <xf numFmtId="165" fontId="11" fillId="4" borderId="14" xfId="1" applyNumberFormat="1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3" fontId="11" fillId="5" borderId="15" xfId="0" applyNumberFormat="1" applyFont="1" applyFill="1" applyBorder="1" applyAlignment="1">
      <alignment horizontal="center" vertical="center" wrapText="1"/>
    </xf>
    <xf numFmtId="4" fontId="11" fillId="5" borderId="15" xfId="0" applyNumberFormat="1" applyFont="1" applyFill="1" applyBorder="1" applyAlignment="1">
      <alignment horizontal="center" vertical="center" wrapText="1"/>
    </xf>
    <xf numFmtId="4" fontId="11" fillId="5" borderId="15" xfId="1" applyNumberFormat="1" applyFont="1" applyFill="1" applyBorder="1" applyAlignment="1">
      <alignment horizontal="center" vertical="center" wrapText="1"/>
    </xf>
    <xf numFmtId="2" fontId="11" fillId="5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vertical="center" wrapText="1"/>
    </xf>
    <xf numFmtId="0" fontId="12" fillId="0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15" xfId="0" applyFont="1" applyFill="1" applyBorder="1" applyAlignment="1">
      <alignment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3" fontId="13" fillId="0" borderId="15" xfId="0" applyNumberFormat="1" applyFont="1" applyFill="1" applyBorder="1" applyAlignment="1">
      <alignment horizontal="center" vertical="center" wrapText="1"/>
    </xf>
    <xf numFmtId="3" fontId="13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5" xfId="0" applyFont="1" applyFill="1" applyBorder="1"/>
    <xf numFmtId="165" fontId="6" fillId="0" borderId="15" xfId="0" applyNumberFormat="1" applyFont="1" applyBorder="1" applyAlignment="1">
      <alignment horizontal="center" vertical="center"/>
    </xf>
    <xf numFmtId="9" fontId="6" fillId="0" borderId="15" xfId="2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wrapText="1"/>
    </xf>
    <xf numFmtId="0" fontId="6" fillId="0" borderId="0" xfId="0" applyFont="1" applyAlignment="1">
      <alignment wrapText="1"/>
    </xf>
    <xf numFmtId="0" fontId="6" fillId="0" borderId="0" xfId="0" applyFont="1" applyFill="1" applyAlignment="1">
      <alignment horizontal="center" vertical="center" wrapText="1"/>
    </xf>
    <xf numFmtId="0" fontId="14" fillId="0" borderId="0" xfId="0" applyFont="1" applyFill="1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0" fontId="15" fillId="0" borderId="15" xfId="0" applyFont="1" applyBorder="1" applyAlignment="1">
      <alignment horizontal="center" vertical="center"/>
    </xf>
    <xf numFmtId="0" fontId="10" fillId="0" borderId="0" xfId="0" applyFont="1" applyFill="1" applyAlignment="1">
      <alignment wrapText="1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/>
    <xf numFmtId="0" fontId="10" fillId="0" borderId="0" xfId="0" applyFont="1" applyAlignment="1">
      <alignment horizontal="center" vertical="center" wrapText="1"/>
    </xf>
    <xf numFmtId="165" fontId="10" fillId="0" borderId="0" xfId="1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1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wrapText="1"/>
    </xf>
    <xf numFmtId="0" fontId="10" fillId="0" borderId="15" xfId="0" applyFont="1" applyFill="1" applyBorder="1" applyAlignment="1">
      <alignment wrapText="1"/>
    </xf>
    <xf numFmtId="0" fontId="6" fillId="0" borderId="16" xfId="0" applyFont="1" applyBorder="1" applyAlignment="1">
      <alignment horizontal="center" vertical="center"/>
    </xf>
    <xf numFmtId="0" fontId="12" fillId="2" borderId="16" xfId="0" applyFont="1" applyFill="1" applyBorder="1" applyAlignment="1">
      <alignment vertical="center" wrapText="1"/>
    </xf>
    <xf numFmtId="0" fontId="12" fillId="2" borderId="16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wrapText="1"/>
    </xf>
    <xf numFmtId="0" fontId="12" fillId="0" borderId="16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wrapText="1"/>
    </xf>
    <xf numFmtId="0" fontId="12" fillId="0" borderId="15" xfId="0" applyFont="1" applyFill="1" applyBorder="1" applyAlignment="1">
      <alignment horizontal="center" vertical="center" wrapText="1"/>
    </xf>
    <xf numFmtId="42" fontId="6" fillId="0" borderId="15" xfId="0" applyNumberFormat="1" applyFont="1" applyBorder="1" applyAlignment="1">
      <alignment horizontal="center" vertical="center"/>
    </xf>
    <xf numFmtId="166" fontId="20" fillId="0" borderId="15" xfId="1" applyNumberFormat="1" applyFont="1" applyFill="1" applyBorder="1" applyAlignment="1">
      <alignment vertical="center" wrapText="1"/>
    </xf>
    <xf numFmtId="42" fontId="5" fillId="0" borderId="0" xfId="0" applyNumberFormat="1" applyFont="1" applyFill="1" applyBorder="1" applyAlignment="1">
      <alignment vertical="center"/>
    </xf>
    <xf numFmtId="42" fontId="5" fillId="3" borderId="11" xfId="0" applyNumberFormat="1" applyFont="1" applyFill="1" applyBorder="1" applyAlignment="1">
      <alignment horizontal="center" vertical="center" wrapText="1"/>
    </xf>
    <xf numFmtId="42" fontId="20" fillId="0" borderId="15" xfId="3" applyNumberFormat="1" applyFont="1" applyFill="1" applyBorder="1" applyAlignment="1">
      <alignment horizontal="center" vertical="center" wrapText="1"/>
    </xf>
    <xf numFmtId="42" fontId="20" fillId="0" borderId="15" xfId="1" applyNumberFormat="1" applyFont="1" applyFill="1" applyBorder="1" applyAlignment="1">
      <alignment vertical="center" wrapText="1"/>
    </xf>
    <xf numFmtId="42" fontId="20" fillId="0" borderId="15" xfId="1" applyNumberFormat="1" applyFont="1" applyFill="1" applyBorder="1" applyAlignment="1">
      <alignment horizontal="right" vertical="center" wrapText="1"/>
    </xf>
    <xf numFmtId="42" fontId="6" fillId="0" borderId="0" xfId="0" applyNumberFormat="1" applyFont="1" applyAlignment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6" fontId="6" fillId="0" borderId="15" xfId="0" applyNumberFormat="1" applyFont="1" applyBorder="1" applyAlignment="1">
      <alignment horizontal="center" vertical="center"/>
    </xf>
    <xf numFmtId="166" fontId="20" fillId="2" borderId="15" xfId="1" applyNumberFormat="1" applyFont="1" applyFill="1" applyBorder="1" applyAlignment="1">
      <alignment vertical="center" wrapText="1"/>
    </xf>
    <xf numFmtId="166" fontId="20" fillId="7" borderId="15" xfId="1" applyNumberFormat="1" applyFont="1" applyFill="1" applyBorder="1" applyAlignment="1">
      <alignment vertical="center" wrapText="1"/>
    </xf>
    <xf numFmtId="166" fontId="18" fillId="0" borderId="15" xfId="0" applyNumberFormat="1" applyFont="1" applyBorder="1" applyAlignment="1">
      <alignment vertical="center"/>
    </xf>
    <xf numFmtId="9" fontId="6" fillId="0" borderId="15" xfId="2" applyNumberFormat="1" applyFont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left" vertical="center"/>
    </xf>
    <xf numFmtId="0" fontId="8" fillId="5" borderId="8" xfId="0" applyFont="1" applyFill="1" applyBorder="1" applyAlignment="1">
      <alignment horizontal="left" vertical="center"/>
    </xf>
    <xf numFmtId="0" fontId="8" fillId="5" borderId="9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69850</xdr:colOff>
      <xdr:row>0</xdr:row>
      <xdr:rowOff>137584</xdr:rowOff>
    </xdr:from>
    <xdr:to>
      <xdr:col>10</xdr:col>
      <xdr:colOff>338667</xdr:colOff>
      <xdr:row>2</xdr:row>
      <xdr:rowOff>64559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0" y="137584"/>
          <a:ext cx="1962150" cy="731308"/>
        </a:xfrm>
        <a:prstGeom prst="rect">
          <a:avLst/>
        </a:prstGeom>
      </xdr:spPr>
    </xdr:pic>
    <xdr:clientData/>
  </xdr:twoCellAnchor>
  <xdr:twoCellAnchor>
    <xdr:from>
      <xdr:col>29</xdr:col>
      <xdr:colOff>304800</xdr:colOff>
      <xdr:row>0</xdr:row>
      <xdr:rowOff>142875</xdr:rowOff>
    </xdr:from>
    <xdr:to>
      <xdr:col>51</xdr:col>
      <xdr:colOff>1047751</xdr:colOff>
      <xdr:row>2</xdr:row>
      <xdr:rowOff>152400</xdr:rowOff>
    </xdr:to>
    <xdr:sp macro="" textlink="">
      <xdr:nvSpPr>
        <xdr:cNvPr id="3" name="Flecha abaj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2793325" y="142875"/>
          <a:ext cx="2409826" cy="809625"/>
        </a:xfrm>
        <a:prstGeom prst="downArrow">
          <a:avLst/>
        </a:prstGeom>
        <a:solidFill>
          <a:srgbClr val="FF0000"/>
        </a:solidFill>
        <a:ln>
          <a:solidFill>
            <a:schemeClr val="accent4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INFORMACION A DILIGENCIAR </a:t>
          </a:r>
        </a:p>
        <a:p>
          <a:pPr algn="ctr"/>
          <a:r>
            <a:rPr lang="es-CO" sz="1100"/>
            <a:t>EJECUCION</a:t>
          </a:r>
          <a:r>
            <a:rPr lang="es-CO" sz="1100" baseline="0"/>
            <a:t> 2016</a:t>
          </a:r>
          <a:endParaRPr lang="es-CO" sz="1100"/>
        </a:p>
      </xdr:txBody>
    </xdr:sp>
    <xdr:clientData/>
  </xdr:twoCellAnchor>
  <xdr:twoCellAnchor>
    <xdr:from>
      <xdr:col>65</xdr:col>
      <xdr:colOff>0</xdr:colOff>
      <xdr:row>0</xdr:row>
      <xdr:rowOff>0</xdr:rowOff>
    </xdr:from>
    <xdr:to>
      <xdr:col>67</xdr:col>
      <xdr:colOff>447676</xdr:colOff>
      <xdr:row>2</xdr:row>
      <xdr:rowOff>9525</xdr:rowOff>
    </xdr:to>
    <xdr:sp macro="" textlink="">
      <xdr:nvSpPr>
        <xdr:cNvPr id="4" name="Flecha abaj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6671250" y="0"/>
          <a:ext cx="2409826" cy="809625"/>
        </a:xfrm>
        <a:prstGeom prst="downArrow">
          <a:avLst/>
        </a:prstGeom>
        <a:solidFill>
          <a:srgbClr val="FF0000"/>
        </a:solidFill>
        <a:ln>
          <a:solidFill>
            <a:schemeClr val="accent4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INFORMACION A DILIGENCIAR </a:t>
          </a:r>
        </a:p>
        <a:p>
          <a:pPr algn="ctr"/>
          <a:r>
            <a:rPr lang="es-CO" sz="1100"/>
            <a:t>PROGRAMACION</a:t>
          </a:r>
          <a:r>
            <a:rPr lang="es-CO" sz="1100" baseline="0"/>
            <a:t> PLAN DE ACCION 2017</a:t>
          </a:r>
          <a:endParaRPr lang="es-CO" sz="1100"/>
        </a:p>
      </xdr:txBody>
    </xdr:sp>
    <xdr:clientData/>
  </xdr:twoCellAnchor>
  <xdr:twoCellAnchor editAs="oneCell">
    <xdr:from>
      <xdr:col>4</xdr:col>
      <xdr:colOff>370416</xdr:colOff>
      <xdr:row>0</xdr:row>
      <xdr:rowOff>275167</xdr:rowOff>
    </xdr:from>
    <xdr:to>
      <xdr:col>6</xdr:col>
      <xdr:colOff>515238</xdr:colOff>
      <xdr:row>2</xdr:row>
      <xdr:rowOff>33359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3083" y="275167"/>
          <a:ext cx="1954572" cy="562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1039298"/>
  <sheetViews>
    <sheetView tabSelected="1" zoomScale="80" zoomScaleNormal="80" workbookViewId="0">
      <pane ySplit="5" topLeftCell="A6" activePane="bottomLeft" state="frozen"/>
      <selection pane="bottomLeft" activeCell="G37" sqref="G37:G40"/>
    </sheetView>
  </sheetViews>
  <sheetFormatPr baseColWidth="10" defaultRowHeight="12" x14ac:dyDescent="0.2"/>
  <cols>
    <col min="1" max="1" width="5.140625" style="59" customWidth="1"/>
    <col min="2" max="2" width="18.5703125" style="60" customWidth="1"/>
    <col min="3" max="3" width="6" style="70" customWidth="1"/>
    <col min="4" max="4" width="17.28515625" style="60" customWidth="1"/>
    <col min="5" max="5" width="7" style="60" customWidth="1"/>
    <col min="6" max="6" width="20.140625" style="62" customWidth="1"/>
    <col min="7" max="7" width="8.28515625" style="62" customWidth="1"/>
    <col min="8" max="8" width="8.5703125" style="62" customWidth="1"/>
    <col min="9" max="9" width="9.140625" style="62" customWidth="1"/>
    <col min="10" max="10" width="7.5703125" style="63" customWidth="1"/>
    <col min="11" max="11" width="19.42578125" style="64" customWidth="1"/>
    <col min="12" max="12" width="28.85546875" style="65" customWidth="1"/>
    <col min="13" max="13" width="23.140625" style="66" customWidth="1"/>
    <col min="14" max="14" width="13.5703125" style="65" customWidth="1"/>
    <col min="15" max="15" width="8.5703125" style="59" customWidth="1"/>
    <col min="16" max="16" width="8.85546875" style="59" customWidth="1"/>
    <col min="17" max="17" width="7.5703125" style="59" customWidth="1"/>
    <col min="18" max="20" width="8" style="59" customWidth="1"/>
    <col min="21" max="21" width="14.7109375" style="67" customWidth="1"/>
    <col min="22" max="22" width="9.85546875" style="67" customWidth="1"/>
    <col min="23" max="23" width="10.28515625" style="59" customWidth="1"/>
    <col min="24" max="24" width="16.85546875" style="88" customWidth="1"/>
    <col min="25" max="25" width="16.42578125" style="88" customWidth="1"/>
    <col min="26" max="26" width="15.7109375" style="88" customWidth="1"/>
    <col min="27" max="27" width="15.42578125" style="88" customWidth="1"/>
    <col min="28" max="28" width="14.85546875" style="88" customWidth="1"/>
    <col min="29" max="29" width="14.7109375" style="57" customWidth="1"/>
    <col min="30" max="30" width="12.42578125" style="58" customWidth="1"/>
    <col min="31" max="31" width="15.7109375" style="58" customWidth="1"/>
    <col min="32" max="32" width="14.28515625" style="58" customWidth="1"/>
    <col min="33" max="33" width="15.5703125" style="58" customWidth="1"/>
    <col min="34" max="34" width="15.140625" style="58" customWidth="1"/>
    <col min="35" max="35" width="14.7109375" style="58" customWidth="1"/>
    <col min="36" max="36" width="14.5703125" style="58" customWidth="1"/>
    <col min="37" max="37" width="13.7109375" style="58" customWidth="1"/>
    <col min="38" max="39" width="13.140625" style="58" customWidth="1"/>
    <col min="40" max="40" width="24.42578125" style="58" customWidth="1"/>
    <col min="41" max="41" width="20.7109375" style="58" customWidth="1"/>
    <col min="42" max="42" width="19.42578125" style="58" customWidth="1"/>
    <col min="43" max="43" width="17.7109375" style="58" customWidth="1"/>
    <col min="44" max="44" width="17.5703125" style="58" customWidth="1"/>
    <col min="45" max="45" width="16.85546875" style="58" customWidth="1"/>
    <col min="46" max="46" width="18.7109375" style="58" customWidth="1"/>
    <col min="47" max="47" width="16" style="58" customWidth="1"/>
    <col min="48" max="48" width="19.85546875" style="58" customWidth="1"/>
    <col min="49" max="49" width="17.42578125" style="58" customWidth="1"/>
    <col min="50" max="50" width="21.5703125" style="58" customWidth="1"/>
    <col min="51" max="51" width="12.5703125" style="59" customWidth="1"/>
    <col min="52" max="52" width="17.7109375" style="68" customWidth="1"/>
    <col min="53" max="53" width="18.5703125" style="68" customWidth="1"/>
    <col min="54" max="54" width="15.42578125" style="68" customWidth="1"/>
    <col min="55" max="55" width="16.85546875" style="68" customWidth="1"/>
    <col min="56" max="56" width="14.28515625" style="69" customWidth="1"/>
    <col min="57" max="57" width="19" style="69" customWidth="1"/>
    <col min="58" max="58" width="14" style="69" customWidth="1"/>
    <col min="59" max="59" width="16.85546875" style="69" customWidth="1"/>
    <col min="60" max="60" width="17.7109375" style="69" customWidth="1"/>
    <col min="61" max="61" width="13.85546875" style="59" customWidth="1"/>
    <col min="62" max="64" width="11.42578125" style="59" customWidth="1"/>
    <col min="65" max="65" width="23.42578125" style="67" customWidth="1"/>
    <col min="66" max="66" width="13.7109375" style="58" customWidth="1"/>
    <col min="67" max="67" width="15.7109375" style="58" customWidth="1"/>
    <col min="68" max="75" width="12.28515625" style="58" customWidth="1"/>
    <col min="76" max="76" width="24.42578125" style="58" customWidth="1"/>
    <col min="77" max="77" width="20.7109375" style="58" customWidth="1"/>
    <col min="78" max="78" width="19.42578125" style="58" customWidth="1"/>
    <col min="79" max="79" width="17.7109375" style="58" customWidth="1"/>
    <col min="80" max="80" width="17.5703125" style="58" customWidth="1"/>
    <col min="81" max="81" width="16.85546875" style="58" customWidth="1"/>
    <col min="82" max="82" width="18.7109375" style="58" customWidth="1"/>
    <col min="83" max="83" width="16" style="58" customWidth="1"/>
    <col min="84" max="84" width="19.85546875" style="58" customWidth="1"/>
    <col min="85" max="85" width="17.42578125" style="58" customWidth="1"/>
    <col min="86" max="86" width="21.5703125" style="58" customWidth="1"/>
    <col min="87" max="16384" width="11.42578125" style="21"/>
  </cols>
  <sheetData>
    <row r="1" spans="1:119" s="7" customFormat="1" ht="31.5" x14ac:dyDescent="0.4">
      <c r="A1" s="100" t="s">
        <v>234</v>
      </c>
      <c r="B1" s="100"/>
      <c r="C1" s="100"/>
      <c r="D1" s="100"/>
      <c r="E1" s="2"/>
      <c r="F1" s="2"/>
      <c r="G1" s="3"/>
      <c r="H1" s="3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83"/>
      <c r="Y1" s="83"/>
      <c r="Z1" s="83"/>
      <c r="AA1" s="83"/>
      <c r="AB1" s="83"/>
      <c r="AC1" s="4"/>
      <c r="AD1" s="1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6"/>
      <c r="DO1" s="8"/>
    </row>
    <row r="2" spans="1:119" s="7" customFormat="1" ht="31.5" x14ac:dyDescent="0.35">
      <c r="A2" s="101" t="s">
        <v>233</v>
      </c>
      <c r="B2" s="101"/>
      <c r="C2" s="101"/>
      <c r="D2" s="101"/>
      <c r="E2" s="9"/>
      <c r="F2" s="9"/>
      <c r="G2" s="10"/>
      <c r="H2" s="10"/>
      <c r="M2" s="9"/>
      <c r="N2" s="1"/>
      <c r="O2" s="1"/>
      <c r="P2" s="1"/>
      <c r="Q2" s="1"/>
      <c r="R2" s="1"/>
      <c r="S2" s="1"/>
      <c r="T2" s="1"/>
      <c r="U2" s="1"/>
      <c r="V2" s="1"/>
      <c r="W2" s="1"/>
      <c r="X2" s="83"/>
      <c r="Y2" s="83"/>
      <c r="Z2" s="83"/>
      <c r="AA2" s="83"/>
      <c r="AB2" s="83"/>
      <c r="AC2" s="4"/>
      <c r="AD2" s="1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6"/>
      <c r="DO2" s="8"/>
    </row>
    <row r="3" spans="1:119" s="16" customFormat="1" ht="32.25" thickBot="1" x14ac:dyDescent="0.55000000000000004">
      <c r="A3" s="102" t="s">
        <v>0</v>
      </c>
      <c r="B3" s="102"/>
      <c r="C3" s="102"/>
      <c r="D3" s="102"/>
      <c r="E3" s="11"/>
      <c r="F3" s="1"/>
      <c r="G3" s="12"/>
      <c r="H3" s="12"/>
      <c r="M3" s="13"/>
      <c r="N3" s="1"/>
      <c r="O3" s="1"/>
      <c r="P3" s="1"/>
      <c r="Q3" s="1"/>
      <c r="R3" s="1"/>
      <c r="S3" s="1"/>
      <c r="T3" s="1"/>
      <c r="U3" s="1"/>
      <c r="V3" s="1"/>
      <c r="W3" s="1"/>
      <c r="X3" s="83"/>
      <c r="Y3" s="83"/>
      <c r="Z3" s="83"/>
      <c r="AA3" s="83"/>
      <c r="AB3" s="83"/>
      <c r="AC3" s="4"/>
      <c r="AD3" s="1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5"/>
      <c r="DO3" s="17"/>
    </row>
    <row r="4" spans="1:119" ht="34.5" thickBot="1" x14ac:dyDescent="0.55000000000000004">
      <c r="A4" s="103" t="s">
        <v>1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5"/>
      <c r="AD4" s="18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20"/>
      <c r="AY4" s="106" t="s">
        <v>2</v>
      </c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8"/>
      <c r="BN4" s="96" t="s">
        <v>3</v>
      </c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8"/>
    </row>
    <row r="5" spans="1:119" s="7" customFormat="1" ht="56.25" thickBot="1" x14ac:dyDescent="0.25">
      <c r="A5" s="22" t="s">
        <v>4</v>
      </c>
      <c r="B5" s="23" t="s">
        <v>5</v>
      </c>
      <c r="C5" s="23" t="s">
        <v>6</v>
      </c>
      <c r="D5" s="23" t="s">
        <v>7</v>
      </c>
      <c r="E5" s="24" t="s">
        <v>8</v>
      </c>
      <c r="F5" s="23" t="s">
        <v>9</v>
      </c>
      <c r="G5" s="23" t="s">
        <v>10</v>
      </c>
      <c r="H5" s="23" t="s">
        <v>11</v>
      </c>
      <c r="I5" s="24" t="s">
        <v>12</v>
      </c>
      <c r="J5" s="23" t="s">
        <v>13</v>
      </c>
      <c r="K5" s="23" t="s">
        <v>14</v>
      </c>
      <c r="L5" s="23" t="s">
        <v>15</v>
      </c>
      <c r="M5" s="23" t="s">
        <v>16</v>
      </c>
      <c r="N5" s="23" t="s">
        <v>17</v>
      </c>
      <c r="O5" s="23" t="s">
        <v>18</v>
      </c>
      <c r="P5" s="25" t="s">
        <v>19</v>
      </c>
      <c r="Q5" s="25" t="s">
        <v>20</v>
      </c>
      <c r="R5" s="25" t="s">
        <v>21</v>
      </c>
      <c r="S5" s="25" t="s">
        <v>22</v>
      </c>
      <c r="T5" s="25" t="s">
        <v>23</v>
      </c>
      <c r="U5" s="23" t="s">
        <v>24</v>
      </c>
      <c r="V5" s="23" t="s">
        <v>25</v>
      </c>
      <c r="W5" s="23" t="s">
        <v>26</v>
      </c>
      <c r="X5" s="84" t="s">
        <v>27</v>
      </c>
      <c r="Y5" s="89">
        <v>2016</v>
      </c>
      <c r="Z5" s="89">
        <v>2017</v>
      </c>
      <c r="AA5" s="89">
        <v>2018</v>
      </c>
      <c r="AB5" s="89">
        <v>2019</v>
      </c>
      <c r="AC5" s="26" t="s">
        <v>28</v>
      </c>
      <c r="AD5" s="27" t="s">
        <v>29</v>
      </c>
      <c r="AE5" s="28" t="s">
        <v>30</v>
      </c>
      <c r="AF5" s="29" t="s">
        <v>31</v>
      </c>
      <c r="AG5" s="29" t="s">
        <v>32</v>
      </c>
      <c r="AH5" s="29" t="s">
        <v>33</v>
      </c>
      <c r="AI5" s="29" t="s">
        <v>34</v>
      </c>
      <c r="AJ5" s="29" t="s">
        <v>35</v>
      </c>
      <c r="AK5" s="29" t="s">
        <v>36</v>
      </c>
      <c r="AL5" s="29" t="s">
        <v>37</v>
      </c>
      <c r="AM5" s="29" t="s">
        <v>38</v>
      </c>
      <c r="AN5" s="30" t="s">
        <v>39</v>
      </c>
      <c r="AO5" s="30" t="s">
        <v>40</v>
      </c>
      <c r="AP5" s="30" t="s">
        <v>41</v>
      </c>
      <c r="AQ5" s="30" t="s">
        <v>42</v>
      </c>
      <c r="AR5" s="30" t="s">
        <v>43</v>
      </c>
      <c r="AS5" s="30" t="s">
        <v>44</v>
      </c>
      <c r="AT5" s="30" t="s">
        <v>45</v>
      </c>
      <c r="AU5" s="30" t="s">
        <v>46</v>
      </c>
      <c r="AV5" s="30" t="s">
        <v>47</v>
      </c>
      <c r="AW5" s="30" t="s">
        <v>48</v>
      </c>
      <c r="AX5" s="30" t="s">
        <v>49</v>
      </c>
      <c r="AY5" s="31" t="s">
        <v>50</v>
      </c>
      <c r="AZ5" s="32" t="s">
        <v>51</v>
      </c>
      <c r="BA5" s="32" t="s">
        <v>52</v>
      </c>
      <c r="BB5" s="32" t="s">
        <v>53</v>
      </c>
      <c r="BC5" s="32" t="s">
        <v>54</v>
      </c>
      <c r="BD5" s="32" t="s">
        <v>55</v>
      </c>
      <c r="BE5" s="32" t="s">
        <v>56</v>
      </c>
      <c r="BF5" s="32" t="s">
        <v>57</v>
      </c>
      <c r="BG5" s="32" t="s">
        <v>58</v>
      </c>
      <c r="BH5" s="32" t="s">
        <v>59</v>
      </c>
      <c r="BI5" s="33" t="s">
        <v>60</v>
      </c>
      <c r="BJ5" s="33" t="s">
        <v>61</v>
      </c>
      <c r="BK5" s="33" t="s">
        <v>62</v>
      </c>
      <c r="BL5" s="33" t="s">
        <v>63</v>
      </c>
      <c r="BM5" s="33" t="s">
        <v>64</v>
      </c>
      <c r="BN5" s="34" t="s">
        <v>65</v>
      </c>
      <c r="BO5" s="35" t="s">
        <v>66</v>
      </c>
      <c r="BP5" s="36" t="s">
        <v>67</v>
      </c>
      <c r="BQ5" s="36" t="s">
        <v>68</v>
      </c>
      <c r="BR5" s="36" t="s">
        <v>69</v>
      </c>
      <c r="BS5" s="36" t="s">
        <v>70</v>
      </c>
      <c r="BT5" s="36" t="s">
        <v>71</v>
      </c>
      <c r="BU5" s="36" t="s">
        <v>72</v>
      </c>
      <c r="BV5" s="36" t="s">
        <v>73</v>
      </c>
      <c r="BW5" s="36" t="s">
        <v>74</v>
      </c>
      <c r="BX5" s="37" t="s">
        <v>75</v>
      </c>
      <c r="BY5" s="37" t="s">
        <v>76</v>
      </c>
      <c r="BZ5" s="37" t="s">
        <v>77</v>
      </c>
      <c r="CA5" s="37" t="s">
        <v>42</v>
      </c>
      <c r="CB5" s="37" t="s">
        <v>43</v>
      </c>
      <c r="CC5" s="37" t="s">
        <v>44</v>
      </c>
      <c r="CD5" s="37" t="s">
        <v>45</v>
      </c>
      <c r="CE5" s="37" t="s">
        <v>46</v>
      </c>
      <c r="CF5" s="37" t="s">
        <v>47</v>
      </c>
      <c r="CG5" s="37" t="s">
        <v>48</v>
      </c>
      <c r="CH5" s="37" t="s">
        <v>49</v>
      </c>
    </row>
    <row r="6" spans="1:119" s="7" customFormat="1" ht="56.25" x14ac:dyDescent="0.2">
      <c r="A6" s="38">
        <v>2</v>
      </c>
      <c r="B6" s="39" t="s">
        <v>78</v>
      </c>
      <c r="C6" s="40" t="s">
        <v>79</v>
      </c>
      <c r="D6" s="41" t="s">
        <v>80</v>
      </c>
      <c r="E6" s="42" t="s">
        <v>81</v>
      </c>
      <c r="F6" s="95" t="s">
        <v>82</v>
      </c>
      <c r="G6" s="95" t="s">
        <v>83</v>
      </c>
      <c r="H6" s="95">
        <v>100</v>
      </c>
      <c r="I6" s="42" t="s">
        <v>84</v>
      </c>
      <c r="J6" s="43" t="s">
        <v>85</v>
      </c>
      <c r="K6" s="44" t="s">
        <v>86</v>
      </c>
      <c r="L6" s="43" t="s">
        <v>87</v>
      </c>
      <c r="M6" s="45" t="s">
        <v>88</v>
      </c>
      <c r="N6" s="43" t="s">
        <v>89</v>
      </c>
      <c r="O6" s="46" t="s">
        <v>83</v>
      </c>
      <c r="P6" s="42">
        <v>100</v>
      </c>
      <c r="Q6" s="42">
        <v>25</v>
      </c>
      <c r="R6" s="42">
        <v>25</v>
      </c>
      <c r="S6" s="42">
        <v>25</v>
      </c>
      <c r="T6" s="42">
        <v>25</v>
      </c>
      <c r="U6" s="46" t="s">
        <v>90</v>
      </c>
      <c r="V6" s="46" t="s">
        <v>91</v>
      </c>
      <c r="W6" s="47" t="s">
        <v>92</v>
      </c>
      <c r="X6" s="92">
        <v>2500000000</v>
      </c>
      <c r="Y6" s="92">
        <v>1000000000</v>
      </c>
      <c r="Z6" s="92">
        <v>1200000000</v>
      </c>
      <c r="AA6" s="92">
        <v>1200000000</v>
      </c>
      <c r="AB6" s="92">
        <v>1200000000</v>
      </c>
      <c r="AC6" s="43" t="s">
        <v>93</v>
      </c>
      <c r="AD6" s="48">
        <v>25</v>
      </c>
      <c r="AE6" s="49">
        <f>AZ6</f>
        <v>40000000</v>
      </c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48">
        <v>10</v>
      </c>
      <c r="AZ6" s="81">
        <v>40000000</v>
      </c>
      <c r="BA6" s="81">
        <v>40000000</v>
      </c>
      <c r="BB6" s="81">
        <v>0</v>
      </c>
      <c r="BC6" s="81"/>
      <c r="BD6" s="81"/>
      <c r="BE6" s="81"/>
      <c r="BF6" s="51"/>
      <c r="BG6" s="51" t="s">
        <v>94</v>
      </c>
      <c r="BH6" s="51"/>
      <c r="BI6" s="52">
        <f>AY6/Q6</f>
        <v>0.4</v>
      </c>
      <c r="BJ6" s="38"/>
      <c r="BK6" s="38"/>
      <c r="BL6" s="38"/>
      <c r="BM6" s="53"/>
      <c r="BN6" s="42">
        <v>25</v>
      </c>
      <c r="BO6" s="91">
        <v>1200000000</v>
      </c>
      <c r="BP6" s="49">
        <v>0</v>
      </c>
      <c r="BQ6" s="49">
        <v>0</v>
      </c>
      <c r="BR6" s="49">
        <v>0</v>
      </c>
      <c r="BS6" s="49">
        <v>0</v>
      </c>
      <c r="BT6" s="49">
        <v>0</v>
      </c>
      <c r="BU6" s="49">
        <v>0</v>
      </c>
      <c r="BV6" s="49">
        <v>0</v>
      </c>
      <c r="BW6" s="49">
        <v>0</v>
      </c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</row>
    <row r="7" spans="1:119" s="7" customFormat="1" ht="56.25" x14ac:dyDescent="0.2">
      <c r="A7" s="38">
        <v>2</v>
      </c>
      <c r="B7" s="39" t="s">
        <v>78</v>
      </c>
      <c r="C7" s="40" t="s">
        <v>79</v>
      </c>
      <c r="D7" s="41" t="s">
        <v>80</v>
      </c>
      <c r="E7" s="42" t="s">
        <v>81</v>
      </c>
      <c r="F7" s="95"/>
      <c r="G7" s="95"/>
      <c r="H7" s="95"/>
      <c r="I7" s="42" t="s">
        <v>95</v>
      </c>
      <c r="J7" s="43" t="s">
        <v>85</v>
      </c>
      <c r="K7" s="44" t="s">
        <v>86</v>
      </c>
      <c r="L7" s="43" t="s">
        <v>96</v>
      </c>
      <c r="M7" s="45" t="s">
        <v>97</v>
      </c>
      <c r="N7" s="43" t="s">
        <v>89</v>
      </c>
      <c r="O7" s="46" t="s">
        <v>83</v>
      </c>
      <c r="P7" s="42">
        <v>3</v>
      </c>
      <c r="Q7" s="42">
        <v>3</v>
      </c>
      <c r="R7" s="42">
        <v>1</v>
      </c>
      <c r="S7" s="42">
        <v>1</v>
      </c>
      <c r="T7" s="42">
        <v>1</v>
      </c>
      <c r="U7" s="46" t="s">
        <v>90</v>
      </c>
      <c r="V7" s="46" t="s">
        <v>91</v>
      </c>
      <c r="W7" s="47" t="s">
        <v>92</v>
      </c>
      <c r="X7" s="92">
        <f>Z7+AA7+AB7</f>
        <v>600000000</v>
      </c>
      <c r="Y7" s="92">
        <v>0</v>
      </c>
      <c r="Z7" s="92">
        <v>200000000</v>
      </c>
      <c r="AA7" s="92">
        <v>200000000</v>
      </c>
      <c r="AB7" s="92">
        <v>200000000</v>
      </c>
      <c r="AC7" s="43" t="s">
        <v>93</v>
      </c>
      <c r="AD7" s="48">
        <v>3</v>
      </c>
      <c r="AE7" s="49">
        <f>AZ7</f>
        <v>296000000</v>
      </c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48">
        <v>1</v>
      </c>
      <c r="AZ7" s="81">
        <f>336000000-AZ6</f>
        <v>296000000</v>
      </c>
      <c r="BA7" s="81">
        <f>336000000-BA6</f>
        <v>296000000</v>
      </c>
      <c r="BB7" s="81">
        <v>0</v>
      </c>
      <c r="BC7" s="81"/>
      <c r="BD7" s="81"/>
      <c r="BE7" s="81"/>
      <c r="BF7" s="51"/>
      <c r="BG7" s="54" t="s">
        <v>98</v>
      </c>
      <c r="BH7" s="51"/>
      <c r="BI7" s="52">
        <f>AY7/Q7</f>
        <v>0.33333333333333331</v>
      </c>
      <c r="BJ7" s="38"/>
      <c r="BK7" s="38"/>
      <c r="BL7" s="38"/>
      <c r="BM7" s="53"/>
      <c r="BN7" s="42">
        <v>3</v>
      </c>
      <c r="BO7" s="91">
        <v>200000000</v>
      </c>
      <c r="BP7" s="49">
        <v>0</v>
      </c>
      <c r="BQ7" s="49">
        <v>0</v>
      </c>
      <c r="BR7" s="49">
        <v>0</v>
      </c>
      <c r="BS7" s="49">
        <v>0</v>
      </c>
      <c r="BT7" s="49">
        <v>0</v>
      </c>
      <c r="BU7" s="49">
        <v>0</v>
      </c>
      <c r="BV7" s="49">
        <v>0</v>
      </c>
      <c r="BW7" s="49">
        <v>0</v>
      </c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</row>
    <row r="8" spans="1:119" s="7" customFormat="1" ht="56.25" x14ac:dyDescent="0.2">
      <c r="A8" s="38">
        <v>2</v>
      </c>
      <c r="B8" s="39" t="s">
        <v>78</v>
      </c>
      <c r="C8" s="40" t="s">
        <v>79</v>
      </c>
      <c r="D8" s="41" t="s">
        <v>80</v>
      </c>
      <c r="E8" s="42" t="s">
        <v>81</v>
      </c>
      <c r="F8" s="95"/>
      <c r="G8" s="95"/>
      <c r="H8" s="95"/>
      <c r="I8" s="42" t="s">
        <v>99</v>
      </c>
      <c r="J8" s="43" t="s">
        <v>85</v>
      </c>
      <c r="K8" s="44" t="s">
        <v>86</v>
      </c>
      <c r="L8" s="43" t="s">
        <v>100</v>
      </c>
      <c r="M8" s="45" t="s">
        <v>101</v>
      </c>
      <c r="N8" s="43" t="s">
        <v>89</v>
      </c>
      <c r="O8" s="46" t="s">
        <v>83</v>
      </c>
      <c r="P8" s="42">
        <v>100</v>
      </c>
      <c r="Q8" s="42">
        <v>0</v>
      </c>
      <c r="R8" s="42">
        <v>25</v>
      </c>
      <c r="S8" s="42">
        <v>25</v>
      </c>
      <c r="T8" s="42">
        <v>25</v>
      </c>
      <c r="U8" s="46" t="s">
        <v>90</v>
      </c>
      <c r="V8" s="46" t="s">
        <v>91</v>
      </c>
      <c r="W8" s="47" t="s">
        <v>92</v>
      </c>
      <c r="X8" s="92">
        <v>1000000000</v>
      </c>
      <c r="Y8" s="92">
        <f>X8/4</f>
        <v>250000000</v>
      </c>
      <c r="Z8" s="92">
        <f>X8/4</f>
        <v>250000000</v>
      </c>
      <c r="AA8" s="92">
        <f>X8/4</f>
        <v>250000000</v>
      </c>
      <c r="AB8" s="92">
        <f>X8/4</f>
        <v>250000000</v>
      </c>
      <c r="AC8" s="43" t="s">
        <v>93</v>
      </c>
      <c r="AD8" s="48">
        <v>0</v>
      </c>
      <c r="AE8" s="49">
        <f t="shared" ref="AE8:AE40" si="0">AZ8</f>
        <v>0</v>
      </c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48">
        <v>30</v>
      </c>
      <c r="AZ8" s="81">
        <v>0</v>
      </c>
      <c r="BA8" s="81">
        <v>0</v>
      </c>
      <c r="BB8" s="81">
        <v>0</v>
      </c>
      <c r="BC8" s="81"/>
      <c r="BD8" s="81"/>
      <c r="BE8" s="81"/>
      <c r="BF8" s="51"/>
      <c r="BG8" s="51"/>
      <c r="BH8" s="51"/>
      <c r="BI8" s="94">
        <f>AY8/P8</f>
        <v>0.3</v>
      </c>
      <c r="BJ8" s="38"/>
      <c r="BK8" s="38"/>
      <c r="BL8" s="38"/>
      <c r="BM8" s="53"/>
      <c r="BN8" s="42">
        <v>0</v>
      </c>
      <c r="BO8" s="91">
        <f>BM8/4</f>
        <v>0</v>
      </c>
      <c r="BP8" s="49">
        <v>0</v>
      </c>
      <c r="BQ8" s="49">
        <v>0</v>
      </c>
      <c r="BR8" s="49">
        <v>0</v>
      </c>
      <c r="BS8" s="49">
        <v>0</v>
      </c>
      <c r="BT8" s="49">
        <v>0</v>
      </c>
      <c r="BU8" s="49">
        <v>0</v>
      </c>
      <c r="BV8" s="49">
        <v>0</v>
      </c>
      <c r="BW8" s="49">
        <v>0</v>
      </c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</row>
    <row r="9" spans="1:119" s="7" customFormat="1" ht="67.5" x14ac:dyDescent="0.2">
      <c r="A9" s="38">
        <v>2</v>
      </c>
      <c r="B9" s="39" t="s">
        <v>78</v>
      </c>
      <c r="C9" s="40" t="s">
        <v>79</v>
      </c>
      <c r="D9" s="41" t="s">
        <v>80</v>
      </c>
      <c r="E9" s="42" t="s">
        <v>102</v>
      </c>
      <c r="F9" s="95" t="s">
        <v>103</v>
      </c>
      <c r="G9" s="95">
        <v>0</v>
      </c>
      <c r="H9" s="95">
        <v>5</v>
      </c>
      <c r="I9" s="42" t="s">
        <v>104</v>
      </c>
      <c r="J9" s="43" t="s">
        <v>105</v>
      </c>
      <c r="K9" s="44" t="s">
        <v>106</v>
      </c>
      <c r="L9" s="43" t="s">
        <v>107</v>
      </c>
      <c r="M9" s="45" t="s">
        <v>108</v>
      </c>
      <c r="N9" s="43" t="s">
        <v>89</v>
      </c>
      <c r="O9" s="46" t="s">
        <v>83</v>
      </c>
      <c r="P9" s="42">
        <v>100</v>
      </c>
      <c r="Q9" s="42">
        <v>25</v>
      </c>
      <c r="R9" s="42">
        <v>25</v>
      </c>
      <c r="S9" s="42">
        <v>25</v>
      </c>
      <c r="T9" s="42">
        <v>25</v>
      </c>
      <c r="U9" s="46" t="s">
        <v>90</v>
      </c>
      <c r="V9" s="46" t="s">
        <v>91</v>
      </c>
      <c r="W9" s="47" t="s">
        <v>92</v>
      </c>
      <c r="X9" s="92">
        <f>Y9*4</f>
        <v>12112713788</v>
      </c>
      <c r="Y9" s="92">
        <v>3028178447</v>
      </c>
      <c r="Z9" s="92">
        <v>3028178447</v>
      </c>
      <c r="AA9" s="92">
        <v>3028178447</v>
      </c>
      <c r="AB9" s="92">
        <v>3028178447</v>
      </c>
      <c r="AC9" s="43" t="s">
        <v>93</v>
      </c>
      <c r="AD9" s="48">
        <v>25</v>
      </c>
      <c r="AE9" s="49">
        <f t="shared" si="0"/>
        <v>2478107700</v>
      </c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48">
        <v>20</v>
      </c>
      <c r="AZ9" s="90">
        <v>2478107700</v>
      </c>
      <c r="BA9" s="90">
        <v>2478107700</v>
      </c>
      <c r="BB9" s="81">
        <v>0</v>
      </c>
      <c r="BC9" s="81"/>
      <c r="BD9" s="81"/>
      <c r="BE9" s="81"/>
      <c r="BF9" s="51"/>
      <c r="BG9" s="54" t="s">
        <v>232</v>
      </c>
      <c r="BH9" s="51"/>
      <c r="BI9" s="52">
        <f>AY9/Q9</f>
        <v>0.8</v>
      </c>
      <c r="BJ9" s="38"/>
      <c r="BK9" s="38"/>
      <c r="BL9" s="38"/>
      <c r="BM9" s="53"/>
      <c r="BN9" s="42">
        <v>25</v>
      </c>
      <c r="BO9" s="91">
        <v>3028178447</v>
      </c>
      <c r="BP9" s="49">
        <v>0</v>
      </c>
      <c r="BQ9" s="49">
        <v>0</v>
      </c>
      <c r="BR9" s="49">
        <v>0</v>
      </c>
      <c r="BS9" s="49">
        <v>0</v>
      </c>
      <c r="BT9" s="49">
        <v>0</v>
      </c>
      <c r="BU9" s="49">
        <v>0</v>
      </c>
      <c r="BV9" s="49">
        <v>0</v>
      </c>
      <c r="BW9" s="49">
        <v>0</v>
      </c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</row>
    <row r="10" spans="1:119" s="7" customFormat="1" ht="56.25" x14ac:dyDescent="0.2">
      <c r="A10" s="38">
        <v>2</v>
      </c>
      <c r="B10" s="39" t="s">
        <v>78</v>
      </c>
      <c r="C10" s="40" t="s">
        <v>79</v>
      </c>
      <c r="D10" s="41" t="s">
        <v>80</v>
      </c>
      <c r="E10" s="42" t="s">
        <v>102</v>
      </c>
      <c r="F10" s="95"/>
      <c r="G10" s="95"/>
      <c r="H10" s="95"/>
      <c r="I10" s="42" t="s">
        <v>109</v>
      </c>
      <c r="J10" s="43" t="s">
        <v>105</v>
      </c>
      <c r="K10" s="44" t="s">
        <v>106</v>
      </c>
      <c r="L10" s="43" t="s">
        <v>110</v>
      </c>
      <c r="M10" s="45" t="s">
        <v>111</v>
      </c>
      <c r="N10" s="43" t="s">
        <v>89</v>
      </c>
      <c r="O10" s="46" t="s">
        <v>83</v>
      </c>
      <c r="P10" s="42">
        <v>1</v>
      </c>
      <c r="Q10" s="42">
        <v>1</v>
      </c>
      <c r="R10" s="42">
        <v>0</v>
      </c>
      <c r="S10" s="42">
        <v>0</v>
      </c>
      <c r="T10" s="42">
        <v>0</v>
      </c>
      <c r="U10" s="46" t="s">
        <v>90</v>
      </c>
      <c r="V10" s="46" t="s">
        <v>91</v>
      </c>
      <c r="W10" s="47" t="s">
        <v>92</v>
      </c>
      <c r="X10" s="92">
        <v>1000000000</v>
      </c>
      <c r="Y10" s="92">
        <v>250000000</v>
      </c>
      <c r="Z10" s="92">
        <v>250000000</v>
      </c>
      <c r="AA10" s="92">
        <v>250000000</v>
      </c>
      <c r="AB10" s="92">
        <v>250000000</v>
      </c>
      <c r="AC10" s="43" t="s">
        <v>93</v>
      </c>
      <c r="AD10" s="48">
        <v>0</v>
      </c>
      <c r="AE10" s="49">
        <f t="shared" si="0"/>
        <v>0</v>
      </c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48">
        <v>20</v>
      </c>
      <c r="AZ10" s="81">
        <v>0</v>
      </c>
      <c r="BA10" s="81">
        <v>0</v>
      </c>
      <c r="BB10" s="81">
        <v>0</v>
      </c>
      <c r="BC10" s="81"/>
      <c r="BD10" s="81"/>
      <c r="BE10" s="81"/>
      <c r="BF10" s="51"/>
      <c r="BG10" s="51"/>
      <c r="BH10" s="51"/>
      <c r="BI10" s="52">
        <v>0.2</v>
      </c>
      <c r="BJ10" s="38"/>
      <c r="BK10" s="38"/>
      <c r="BL10" s="38"/>
      <c r="BM10" s="53"/>
      <c r="BN10" s="42">
        <f>Q10</f>
        <v>1</v>
      </c>
      <c r="BO10" s="91">
        <v>250000000</v>
      </c>
      <c r="BP10" s="49">
        <v>0</v>
      </c>
      <c r="BQ10" s="49">
        <v>0</v>
      </c>
      <c r="BR10" s="49">
        <v>0</v>
      </c>
      <c r="BS10" s="49">
        <v>0</v>
      </c>
      <c r="BT10" s="49">
        <v>0</v>
      </c>
      <c r="BU10" s="49">
        <v>0</v>
      </c>
      <c r="BV10" s="49">
        <v>0</v>
      </c>
      <c r="BW10" s="49">
        <v>0</v>
      </c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</row>
    <row r="11" spans="1:119" s="7" customFormat="1" ht="56.25" x14ac:dyDescent="0.2">
      <c r="A11" s="38">
        <v>2</v>
      </c>
      <c r="B11" s="39" t="s">
        <v>78</v>
      </c>
      <c r="C11" s="40" t="s">
        <v>79</v>
      </c>
      <c r="D11" s="41" t="s">
        <v>80</v>
      </c>
      <c r="E11" s="42" t="s">
        <v>112</v>
      </c>
      <c r="F11" s="95"/>
      <c r="G11" s="95"/>
      <c r="H11" s="95"/>
      <c r="I11" s="42" t="s">
        <v>113</v>
      </c>
      <c r="J11" s="43" t="s">
        <v>105</v>
      </c>
      <c r="K11" s="44" t="s">
        <v>106</v>
      </c>
      <c r="L11" s="43" t="s">
        <v>114</v>
      </c>
      <c r="M11" s="45" t="s">
        <v>115</v>
      </c>
      <c r="N11" s="43" t="s">
        <v>89</v>
      </c>
      <c r="O11" s="46">
        <v>2</v>
      </c>
      <c r="P11" s="42">
        <v>4</v>
      </c>
      <c r="Q11" s="42">
        <v>4</v>
      </c>
      <c r="R11" s="42">
        <v>1</v>
      </c>
      <c r="S11" s="42">
        <v>1</v>
      </c>
      <c r="T11" s="42">
        <v>1</v>
      </c>
      <c r="U11" s="46" t="s">
        <v>90</v>
      </c>
      <c r="V11" s="46" t="s">
        <v>91</v>
      </c>
      <c r="W11" s="47" t="s">
        <v>92</v>
      </c>
      <c r="X11" s="92">
        <f>Y11*4</f>
        <v>10000000000</v>
      </c>
      <c r="Y11" s="92">
        <v>2500000000</v>
      </c>
      <c r="Z11" s="92">
        <v>2500000000</v>
      </c>
      <c r="AA11" s="92">
        <v>2500000000</v>
      </c>
      <c r="AB11" s="92">
        <v>2500000000</v>
      </c>
      <c r="AC11" s="43" t="s">
        <v>93</v>
      </c>
      <c r="AD11" s="48">
        <v>4</v>
      </c>
      <c r="AE11" s="49">
        <f t="shared" si="0"/>
        <v>0</v>
      </c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48">
        <v>0</v>
      </c>
      <c r="AZ11" s="81">
        <v>0</v>
      </c>
      <c r="BA11" s="81">
        <v>0</v>
      </c>
      <c r="BB11" s="81"/>
      <c r="BC11" s="81"/>
      <c r="BD11" s="81"/>
      <c r="BE11" s="81"/>
      <c r="BF11" s="51"/>
      <c r="BG11" s="51"/>
      <c r="BH11" s="51"/>
      <c r="BI11" s="52">
        <v>0</v>
      </c>
      <c r="BJ11" s="38"/>
      <c r="BK11" s="38"/>
      <c r="BL11" s="38"/>
      <c r="BM11" s="53"/>
      <c r="BN11" s="42">
        <v>4</v>
      </c>
      <c r="BO11" s="91">
        <v>2500000000</v>
      </c>
      <c r="BP11" s="49">
        <v>0</v>
      </c>
      <c r="BQ11" s="49">
        <v>0</v>
      </c>
      <c r="BR11" s="49">
        <v>0</v>
      </c>
      <c r="BS11" s="49">
        <v>0</v>
      </c>
      <c r="BT11" s="49">
        <v>0</v>
      </c>
      <c r="BU11" s="49">
        <v>0</v>
      </c>
      <c r="BV11" s="49">
        <v>0</v>
      </c>
      <c r="BW11" s="49">
        <v>0</v>
      </c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</row>
    <row r="12" spans="1:119" s="7" customFormat="1" ht="56.25" x14ac:dyDescent="0.2">
      <c r="A12" s="38">
        <v>2</v>
      </c>
      <c r="B12" s="39" t="s">
        <v>78</v>
      </c>
      <c r="C12" s="40" t="s">
        <v>79</v>
      </c>
      <c r="D12" s="41" t="s">
        <v>80</v>
      </c>
      <c r="E12" s="42" t="s">
        <v>116</v>
      </c>
      <c r="F12" s="95"/>
      <c r="G12" s="95"/>
      <c r="H12" s="95"/>
      <c r="I12" s="42" t="s">
        <v>117</v>
      </c>
      <c r="J12" s="43" t="s">
        <v>105</v>
      </c>
      <c r="K12" s="44" t="s">
        <v>106</v>
      </c>
      <c r="L12" s="43" t="s">
        <v>118</v>
      </c>
      <c r="M12" s="45" t="s">
        <v>119</v>
      </c>
      <c r="N12" s="43" t="s">
        <v>89</v>
      </c>
      <c r="O12" s="46" t="s">
        <v>83</v>
      </c>
      <c r="P12" s="42">
        <v>5</v>
      </c>
      <c r="Q12" s="42">
        <v>0</v>
      </c>
      <c r="R12" s="42">
        <v>1</v>
      </c>
      <c r="S12" s="42">
        <v>1</v>
      </c>
      <c r="T12" s="42">
        <v>2</v>
      </c>
      <c r="U12" s="46" t="s">
        <v>90</v>
      </c>
      <c r="V12" s="46" t="s">
        <v>91</v>
      </c>
      <c r="W12" s="47" t="s">
        <v>92</v>
      </c>
      <c r="X12" s="92">
        <v>1000000000</v>
      </c>
      <c r="Y12" s="92">
        <f>X12/4</f>
        <v>250000000</v>
      </c>
      <c r="Z12" s="92">
        <f>Y12</f>
        <v>250000000</v>
      </c>
      <c r="AA12" s="92">
        <f>Z12</f>
        <v>250000000</v>
      </c>
      <c r="AB12" s="92">
        <f>AA12</f>
        <v>250000000</v>
      </c>
      <c r="AC12" s="43" t="s">
        <v>93</v>
      </c>
      <c r="AD12" s="48">
        <v>0</v>
      </c>
      <c r="AE12" s="49">
        <f t="shared" si="0"/>
        <v>0</v>
      </c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48">
        <v>10</v>
      </c>
      <c r="AZ12" s="81">
        <v>0</v>
      </c>
      <c r="BA12" s="81">
        <v>0</v>
      </c>
      <c r="BB12" s="81">
        <v>0</v>
      </c>
      <c r="BC12" s="81"/>
      <c r="BD12" s="81"/>
      <c r="BE12" s="81"/>
      <c r="BF12" s="51"/>
      <c r="BG12" s="51"/>
      <c r="BH12" s="51"/>
      <c r="BI12" s="52">
        <f>AY12/P12</f>
        <v>2</v>
      </c>
      <c r="BJ12" s="38"/>
      <c r="BK12" s="38"/>
      <c r="BL12" s="38"/>
      <c r="BM12" s="53"/>
      <c r="BN12" s="42">
        <v>0</v>
      </c>
      <c r="BO12" s="91">
        <f>BN12</f>
        <v>0</v>
      </c>
      <c r="BP12" s="49">
        <v>0</v>
      </c>
      <c r="BQ12" s="49">
        <v>0</v>
      </c>
      <c r="BR12" s="49">
        <v>0</v>
      </c>
      <c r="BS12" s="49">
        <v>0</v>
      </c>
      <c r="BT12" s="49">
        <v>0</v>
      </c>
      <c r="BU12" s="49">
        <v>0</v>
      </c>
      <c r="BV12" s="49">
        <v>0</v>
      </c>
      <c r="BW12" s="49">
        <v>0</v>
      </c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</row>
    <row r="13" spans="1:119" s="7" customFormat="1" ht="56.25" x14ac:dyDescent="0.2">
      <c r="A13" s="38">
        <v>2</v>
      </c>
      <c r="B13" s="39" t="s">
        <v>78</v>
      </c>
      <c r="C13" s="40" t="s">
        <v>79</v>
      </c>
      <c r="D13" s="41" t="s">
        <v>80</v>
      </c>
      <c r="E13" s="42" t="s">
        <v>120</v>
      </c>
      <c r="F13" s="95"/>
      <c r="G13" s="95"/>
      <c r="H13" s="95"/>
      <c r="I13" s="42" t="s">
        <v>121</v>
      </c>
      <c r="J13" s="43" t="s">
        <v>105</v>
      </c>
      <c r="K13" s="44" t="s">
        <v>106</v>
      </c>
      <c r="L13" s="43" t="s">
        <v>122</v>
      </c>
      <c r="M13" s="45" t="s">
        <v>123</v>
      </c>
      <c r="N13" s="43" t="s">
        <v>89</v>
      </c>
      <c r="O13" s="46">
        <v>1</v>
      </c>
      <c r="P13" s="42">
        <v>1</v>
      </c>
      <c r="Q13" s="42">
        <v>0</v>
      </c>
      <c r="R13" s="42">
        <v>1</v>
      </c>
      <c r="S13" s="42">
        <v>0</v>
      </c>
      <c r="T13" s="42">
        <v>0</v>
      </c>
      <c r="U13" s="46" t="s">
        <v>90</v>
      </c>
      <c r="V13" s="46" t="s">
        <v>91</v>
      </c>
      <c r="W13" s="47" t="s">
        <v>92</v>
      </c>
      <c r="X13" s="93">
        <f>Y13*4</f>
        <v>1000000000</v>
      </c>
      <c r="Y13" s="92">
        <v>250000000</v>
      </c>
      <c r="Z13" s="92">
        <v>250000000</v>
      </c>
      <c r="AA13" s="92">
        <v>250000000</v>
      </c>
      <c r="AB13" s="92">
        <v>250000000</v>
      </c>
      <c r="AC13" s="43" t="s">
        <v>93</v>
      </c>
      <c r="AD13" s="48">
        <v>0</v>
      </c>
      <c r="AE13" s="49">
        <f t="shared" si="0"/>
        <v>0</v>
      </c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48">
        <v>0</v>
      </c>
      <c r="AZ13" s="81">
        <v>0</v>
      </c>
      <c r="BA13" s="81">
        <v>0</v>
      </c>
      <c r="BB13" s="81">
        <v>0</v>
      </c>
      <c r="BC13" s="81"/>
      <c r="BD13" s="81"/>
      <c r="BE13" s="81"/>
      <c r="BF13" s="51"/>
      <c r="BG13" s="51"/>
      <c r="BH13" s="51"/>
      <c r="BI13" s="52">
        <v>0</v>
      </c>
      <c r="BJ13" s="38"/>
      <c r="BK13" s="38"/>
      <c r="BL13" s="38"/>
      <c r="BM13" s="53"/>
      <c r="BN13" s="42">
        <f>R13</f>
        <v>1</v>
      </c>
      <c r="BO13" s="91">
        <v>250000000</v>
      </c>
      <c r="BP13" s="49">
        <v>0</v>
      </c>
      <c r="BQ13" s="49">
        <v>0</v>
      </c>
      <c r="BR13" s="49">
        <v>0</v>
      </c>
      <c r="BS13" s="49">
        <v>0</v>
      </c>
      <c r="BT13" s="49">
        <v>0</v>
      </c>
      <c r="BU13" s="49">
        <v>0</v>
      </c>
      <c r="BV13" s="49">
        <v>0</v>
      </c>
      <c r="BW13" s="49">
        <v>0</v>
      </c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</row>
    <row r="14" spans="1:119" s="7" customFormat="1" ht="56.25" x14ac:dyDescent="0.2">
      <c r="A14" s="38">
        <v>2</v>
      </c>
      <c r="B14" s="39" t="s">
        <v>78</v>
      </c>
      <c r="C14" s="40" t="s">
        <v>79</v>
      </c>
      <c r="D14" s="41" t="s">
        <v>80</v>
      </c>
      <c r="E14" s="42" t="s">
        <v>124</v>
      </c>
      <c r="F14" s="95" t="s">
        <v>125</v>
      </c>
      <c r="G14" s="95" t="s">
        <v>83</v>
      </c>
      <c r="H14" s="95">
        <v>45</v>
      </c>
      <c r="I14" s="42" t="s">
        <v>126</v>
      </c>
      <c r="J14" s="43" t="s">
        <v>127</v>
      </c>
      <c r="K14" s="44" t="s">
        <v>128</v>
      </c>
      <c r="L14" s="43" t="s">
        <v>129</v>
      </c>
      <c r="M14" s="45" t="s">
        <v>130</v>
      </c>
      <c r="N14" s="43" t="s">
        <v>89</v>
      </c>
      <c r="O14" s="46" t="s">
        <v>83</v>
      </c>
      <c r="P14" s="42">
        <v>1</v>
      </c>
      <c r="Q14" s="42">
        <v>1</v>
      </c>
      <c r="R14" s="42">
        <v>1</v>
      </c>
      <c r="S14" s="42">
        <v>0</v>
      </c>
      <c r="T14" s="42">
        <v>0</v>
      </c>
      <c r="U14" s="46" t="s">
        <v>90</v>
      </c>
      <c r="V14" s="46" t="s">
        <v>91</v>
      </c>
      <c r="W14" s="47" t="s">
        <v>131</v>
      </c>
      <c r="X14" s="92">
        <v>200000000</v>
      </c>
      <c r="Y14" s="92">
        <f>X14/4</f>
        <v>50000000</v>
      </c>
      <c r="Z14" s="92">
        <f>Y14</f>
        <v>50000000</v>
      </c>
      <c r="AA14" s="92">
        <f>Z14</f>
        <v>50000000</v>
      </c>
      <c r="AB14" s="92">
        <f>AA14</f>
        <v>50000000</v>
      </c>
      <c r="AC14" s="43" t="s">
        <v>93</v>
      </c>
      <c r="AD14" s="48">
        <v>1</v>
      </c>
      <c r="AE14" s="49">
        <f t="shared" si="0"/>
        <v>0</v>
      </c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38">
        <v>25</v>
      </c>
      <c r="AZ14" s="81">
        <v>0</v>
      </c>
      <c r="BA14" s="81">
        <v>0</v>
      </c>
      <c r="BB14" s="81">
        <v>0</v>
      </c>
      <c r="BC14" s="81"/>
      <c r="BD14" s="81"/>
      <c r="BE14" s="81"/>
      <c r="BF14" s="51"/>
      <c r="BG14" s="51"/>
      <c r="BH14" s="51"/>
      <c r="BI14" s="52">
        <f t="shared" ref="BI14:BI32" si="1">AD14/Q14</f>
        <v>1</v>
      </c>
      <c r="BJ14" s="38"/>
      <c r="BK14" s="38"/>
      <c r="BL14" s="38"/>
      <c r="BM14" s="53"/>
      <c r="BN14" s="42">
        <v>1</v>
      </c>
      <c r="BO14" s="91">
        <v>50000000</v>
      </c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v>0</v>
      </c>
      <c r="BW14" s="49">
        <v>0</v>
      </c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</row>
    <row r="15" spans="1:119" s="7" customFormat="1" ht="56.25" x14ac:dyDescent="0.2">
      <c r="A15" s="38">
        <v>2</v>
      </c>
      <c r="B15" s="39" t="s">
        <v>78</v>
      </c>
      <c r="C15" s="40" t="s">
        <v>79</v>
      </c>
      <c r="D15" s="41" t="s">
        <v>80</v>
      </c>
      <c r="E15" s="42" t="s">
        <v>132</v>
      </c>
      <c r="F15" s="95"/>
      <c r="G15" s="95"/>
      <c r="H15" s="95"/>
      <c r="I15" s="42" t="s">
        <v>133</v>
      </c>
      <c r="J15" s="43" t="s">
        <v>127</v>
      </c>
      <c r="K15" s="44" t="s">
        <v>128</v>
      </c>
      <c r="L15" s="43" t="s">
        <v>134</v>
      </c>
      <c r="M15" s="45" t="s">
        <v>135</v>
      </c>
      <c r="N15" s="43" t="s">
        <v>89</v>
      </c>
      <c r="O15" s="46" t="s">
        <v>83</v>
      </c>
      <c r="P15" s="42">
        <v>100</v>
      </c>
      <c r="Q15" s="42">
        <v>25</v>
      </c>
      <c r="R15" s="42">
        <v>25</v>
      </c>
      <c r="S15" s="42">
        <v>25</v>
      </c>
      <c r="T15" s="42">
        <v>25</v>
      </c>
      <c r="U15" s="46" t="s">
        <v>90</v>
      </c>
      <c r="V15" s="46" t="s">
        <v>91</v>
      </c>
      <c r="W15" s="47" t="s">
        <v>92</v>
      </c>
      <c r="X15" s="92">
        <v>1000000000</v>
      </c>
      <c r="Y15" s="92">
        <f>X15/4</f>
        <v>250000000</v>
      </c>
      <c r="Z15" s="92">
        <f>X15/4</f>
        <v>250000000</v>
      </c>
      <c r="AA15" s="92">
        <f>X15/4</f>
        <v>250000000</v>
      </c>
      <c r="AB15" s="92">
        <f>X15/4</f>
        <v>250000000</v>
      </c>
      <c r="AC15" s="43" t="s">
        <v>93</v>
      </c>
      <c r="AD15" s="48">
        <v>0</v>
      </c>
      <c r="AE15" s="49">
        <f t="shared" si="0"/>
        <v>0</v>
      </c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38">
        <v>0</v>
      </c>
      <c r="AZ15" s="81">
        <v>0</v>
      </c>
      <c r="BA15" s="81">
        <v>0</v>
      </c>
      <c r="BB15" s="81">
        <v>0</v>
      </c>
      <c r="BC15" s="81"/>
      <c r="BD15" s="81"/>
      <c r="BE15" s="81"/>
      <c r="BF15" s="51"/>
      <c r="BG15" s="51"/>
      <c r="BH15" s="51"/>
      <c r="BI15" s="52">
        <v>0</v>
      </c>
      <c r="BJ15" s="38"/>
      <c r="BK15" s="38"/>
      <c r="BL15" s="38"/>
      <c r="BM15" s="53"/>
      <c r="BN15" s="42">
        <f>R15</f>
        <v>25</v>
      </c>
      <c r="BO15" s="91">
        <v>250000000</v>
      </c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v>0</v>
      </c>
      <c r="BW15" s="49">
        <v>0</v>
      </c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</row>
    <row r="16" spans="1:119" s="7" customFormat="1" ht="56.25" x14ac:dyDescent="0.2">
      <c r="A16" s="38">
        <v>2</v>
      </c>
      <c r="B16" s="39" t="s">
        <v>78</v>
      </c>
      <c r="C16" s="40" t="s">
        <v>79</v>
      </c>
      <c r="D16" s="41" t="s">
        <v>80</v>
      </c>
      <c r="E16" s="42" t="s">
        <v>132</v>
      </c>
      <c r="F16" s="95"/>
      <c r="G16" s="95"/>
      <c r="H16" s="95"/>
      <c r="I16" s="42" t="s">
        <v>136</v>
      </c>
      <c r="J16" s="43" t="s">
        <v>127</v>
      </c>
      <c r="K16" s="44" t="s">
        <v>128</v>
      </c>
      <c r="L16" s="43" t="s">
        <v>137</v>
      </c>
      <c r="M16" s="45" t="s">
        <v>138</v>
      </c>
      <c r="N16" s="43" t="s">
        <v>89</v>
      </c>
      <c r="O16" s="46">
        <v>1</v>
      </c>
      <c r="P16" s="42">
        <v>1</v>
      </c>
      <c r="Q16" s="42">
        <v>1</v>
      </c>
      <c r="R16" s="42">
        <v>0</v>
      </c>
      <c r="S16" s="42">
        <v>0</v>
      </c>
      <c r="T16" s="42">
        <v>0</v>
      </c>
      <c r="U16" s="46" t="s">
        <v>90</v>
      </c>
      <c r="V16" s="46" t="s">
        <v>91</v>
      </c>
      <c r="W16" s="47" t="s">
        <v>92</v>
      </c>
      <c r="X16" s="92">
        <v>3416000000</v>
      </c>
      <c r="Y16" s="92">
        <v>854000000</v>
      </c>
      <c r="Z16" s="92"/>
      <c r="AA16" s="92"/>
      <c r="AB16" s="92"/>
      <c r="AC16" s="43" t="s">
        <v>93</v>
      </c>
      <c r="AD16" s="48">
        <f>+Q16</f>
        <v>1</v>
      </c>
      <c r="AE16" s="49">
        <f t="shared" si="0"/>
        <v>0</v>
      </c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48">
        <v>1</v>
      </c>
      <c r="AZ16" s="81">
        <v>0</v>
      </c>
      <c r="BA16" s="81">
        <v>0</v>
      </c>
      <c r="BB16" s="81">
        <v>0</v>
      </c>
      <c r="BC16" s="81"/>
      <c r="BD16" s="81"/>
      <c r="BE16" s="81"/>
      <c r="BF16" s="51"/>
      <c r="BH16" s="51"/>
      <c r="BI16" s="52">
        <f>AY16/Q16</f>
        <v>1</v>
      </c>
      <c r="BJ16" s="38"/>
      <c r="BK16" s="38"/>
      <c r="BL16" s="38"/>
      <c r="BM16" s="53"/>
      <c r="BN16" s="42">
        <v>1</v>
      </c>
      <c r="BO16" s="91">
        <v>854000000</v>
      </c>
      <c r="BP16" s="49">
        <v>0</v>
      </c>
      <c r="BQ16" s="49">
        <v>0</v>
      </c>
      <c r="BR16" s="49">
        <v>0</v>
      </c>
      <c r="BS16" s="49">
        <v>0</v>
      </c>
      <c r="BT16" s="49">
        <v>0</v>
      </c>
      <c r="BU16" s="49">
        <v>0</v>
      </c>
      <c r="BV16" s="49">
        <v>0</v>
      </c>
      <c r="BW16" s="49">
        <v>0</v>
      </c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</row>
    <row r="17" spans="1:86" s="7" customFormat="1" ht="56.25" x14ac:dyDescent="0.2">
      <c r="A17" s="38">
        <v>2</v>
      </c>
      <c r="B17" s="39" t="s">
        <v>78</v>
      </c>
      <c r="C17" s="40" t="s">
        <v>79</v>
      </c>
      <c r="D17" s="41" t="s">
        <v>80</v>
      </c>
      <c r="E17" s="42" t="s">
        <v>132</v>
      </c>
      <c r="F17" s="95"/>
      <c r="G17" s="95"/>
      <c r="H17" s="95"/>
      <c r="I17" s="42" t="s">
        <v>140</v>
      </c>
      <c r="J17" s="43" t="s">
        <v>127</v>
      </c>
      <c r="K17" s="44" t="s">
        <v>128</v>
      </c>
      <c r="L17" s="43" t="s">
        <v>141</v>
      </c>
      <c r="M17" s="45" t="s">
        <v>142</v>
      </c>
      <c r="N17" s="43" t="s">
        <v>89</v>
      </c>
      <c r="O17" s="46">
        <v>51</v>
      </c>
      <c r="P17" s="42">
        <v>61</v>
      </c>
      <c r="Q17" s="42">
        <v>61</v>
      </c>
      <c r="R17" s="42">
        <v>61</v>
      </c>
      <c r="S17" s="42">
        <v>61</v>
      </c>
      <c r="T17" s="42">
        <v>61</v>
      </c>
      <c r="U17" s="46" t="s">
        <v>90</v>
      </c>
      <c r="V17" s="46" t="s">
        <v>91</v>
      </c>
      <c r="W17" s="47" t="s">
        <v>92</v>
      </c>
      <c r="X17" s="93">
        <f>200000000*4</f>
        <v>800000000</v>
      </c>
      <c r="Y17" s="92">
        <f>X17/4</f>
        <v>200000000</v>
      </c>
      <c r="Z17" s="92">
        <v>854000000</v>
      </c>
      <c r="AA17" s="92">
        <v>854000000</v>
      </c>
      <c r="AB17" s="92">
        <v>854000000</v>
      </c>
      <c r="AC17" s="43" t="s">
        <v>93</v>
      </c>
      <c r="AD17" s="48">
        <f>+Q17</f>
        <v>61</v>
      </c>
      <c r="AE17" s="49">
        <f t="shared" si="0"/>
        <v>442043328.91000003</v>
      </c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48">
        <v>30</v>
      </c>
      <c r="AZ17" s="81">
        <v>442043328.91000003</v>
      </c>
      <c r="BA17" s="81">
        <v>442043328.91000003</v>
      </c>
      <c r="BB17" s="81">
        <v>0</v>
      </c>
      <c r="BC17" s="81"/>
      <c r="BD17" s="81"/>
      <c r="BE17" s="81"/>
      <c r="BF17" s="51"/>
      <c r="BG17" s="54" t="s">
        <v>139</v>
      </c>
      <c r="BH17" s="51"/>
      <c r="BI17" s="52">
        <f>AY17/61</f>
        <v>0.49180327868852458</v>
      </c>
      <c r="BJ17" s="38"/>
      <c r="BK17" s="38"/>
      <c r="BL17" s="38"/>
      <c r="BM17" s="53"/>
      <c r="BN17" s="42">
        <v>61</v>
      </c>
      <c r="BO17" s="91">
        <v>200000000</v>
      </c>
      <c r="BP17" s="49">
        <v>0</v>
      </c>
      <c r="BQ17" s="49">
        <v>0</v>
      </c>
      <c r="BR17" s="49">
        <v>0</v>
      </c>
      <c r="BS17" s="49">
        <v>0</v>
      </c>
      <c r="BT17" s="49">
        <v>0</v>
      </c>
      <c r="BU17" s="49">
        <v>0</v>
      </c>
      <c r="BV17" s="49">
        <v>0</v>
      </c>
      <c r="BW17" s="49">
        <v>0</v>
      </c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</row>
    <row r="18" spans="1:86" s="7" customFormat="1" ht="56.25" x14ac:dyDescent="0.2">
      <c r="A18" s="38">
        <v>2</v>
      </c>
      <c r="B18" s="39" t="s">
        <v>78</v>
      </c>
      <c r="C18" s="40" t="s">
        <v>79</v>
      </c>
      <c r="D18" s="41" t="s">
        <v>80</v>
      </c>
      <c r="E18" s="42" t="s">
        <v>143</v>
      </c>
      <c r="F18" s="43" t="s">
        <v>144</v>
      </c>
      <c r="G18" s="43" t="s">
        <v>83</v>
      </c>
      <c r="H18" s="43">
        <v>45</v>
      </c>
      <c r="I18" s="42" t="s">
        <v>145</v>
      </c>
      <c r="J18" s="43" t="s">
        <v>146</v>
      </c>
      <c r="K18" s="44" t="s">
        <v>147</v>
      </c>
      <c r="L18" s="43" t="s">
        <v>148</v>
      </c>
      <c r="M18" s="45" t="s">
        <v>149</v>
      </c>
      <c r="N18" s="43" t="s">
        <v>89</v>
      </c>
      <c r="O18" s="46" t="s">
        <v>83</v>
      </c>
      <c r="P18" s="42">
        <v>45</v>
      </c>
      <c r="Q18" s="42">
        <v>0</v>
      </c>
      <c r="R18" s="42">
        <v>10</v>
      </c>
      <c r="S18" s="42">
        <v>10</v>
      </c>
      <c r="T18" s="42">
        <v>15</v>
      </c>
      <c r="U18" s="46" t="s">
        <v>90</v>
      </c>
      <c r="V18" s="46" t="s">
        <v>91</v>
      </c>
      <c r="W18" s="47" t="s">
        <v>131</v>
      </c>
      <c r="X18" s="82">
        <v>4000000000</v>
      </c>
      <c r="Y18" s="82">
        <f>X18/4</f>
        <v>1000000000</v>
      </c>
      <c r="Z18" s="82">
        <f>X18/4</f>
        <v>1000000000</v>
      </c>
      <c r="AA18" s="82">
        <f>X18/4</f>
        <v>1000000000</v>
      </c>
      <c r="AB18" s="82">
        <f>X18/4</f>
        <v>1000000000</v>
      </c>
      <c r="AC18" s="43" t="s">
        <v>93</v>
      </c>
      <c r="AD18" s="48">
        <v>0</v>
      </c>
      <c r="AE18" s="49">
        <f t="shared" si="0"/>
        <v>0</v>
      </c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48">
        <v>2</v>
      </c>
      <c r="AZ18" s="81">
        <v>0</v>
      </c>
      <c r="BA18" s="81">
        <v>0</v>
      </c>
      <c r="BB18" s="81">
        <v>0</v>
      </c>
      <c r="BC18" s="81"/>
      <c r="BD18" s="81"/>
      <c r="BE18" s="81"/>
      <c r="BF18" s="51"/>
      <c r="BG18" s="51"/>
      <c r="BH18" s="51"/>
      <c r="BI18" s="94">
        <f>AY18/P18</f>
        <v>4.4444444444444446E-2</v>
      </c>
      <c r="BJ18" s="38"/>
      <c r="BK18" s="38"/>
      <c r="BL18" s="38"/>
      <c r="BM18" s="53"/>
      <c r="BN18" s="42">
        <f>R18</f>
        <v>10</v>
      </c>
      <c r="BO18" s="82">
        <v>1000000000</v>
      </c>
      <c r="BP18" s="49">
        <v>0</v>
      </c>
      <c r="BQ18" s="49">
        <v>0</v>
      </c>
      <c r="BR18" s="49">
        <v>0</v>
      </c>
      <c r="BS18" s="49">
        <v>0</v>
      </c>
      <c r="BT18" s="49">
        <v>0</v>
      </c>
      <c r="BU18" s="49">
        <v>0</v>
      </c>
      <c r="BV18" s="49">
        <v>0</v>
      </c>
      <c r="BW18" s="49">
        <v>0</v>
      </c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</row>
    <row r="19" spans="1:86" s="7" customFormat="1" ht="45" x14ac:dyDescent="0.2">
      <c r="A19" s="38">
        <v>3</v>
      </c>
      <c r="B19" s="41" t="s">
        <v>150</v>
      </c>
      <c r="C19" s="40" t="s">
        <v>151</v>
      </c>
      <c r="D19" s="41" t="s">
        <v>152</v>
      </c>
      <c r="E19" s="42" t="s">
        <v>153</v>
      </c>
      <c r="F19" s="45" t="s">
        <v>154</v>
      </c>
      <c r="G19" s="43">
        <v>0</v>
      </c>
      <c r="H19" s="43">
        <v>1</v>
      </c>
      <c r="I19" s="42" t="s">
        <v>155</v>
      </c>
      <c r="J19" s="43" t="s">
        <v>156</v>
      </c>
      <c r="K19" s="44" t="s">
        <v>157</v>
      </c>
      <c r="L19" s="43" t="s">
        <v>158</v>
      </c>
      <c r="M19" s="45" t="s">
        <v>159</v>
      </c>
      <c r="N19" s="43" t="s">
        <v>89</v>
      </c>
      <c r="O19" s="46" t="s">
        <v>83</v>
      </c>
      <c r="P19" s="42">
        <v>1</v>
      </c>
      <c r="Q19" s="42">
        <v>0</v>
      </c>
      <c r="R19" s="42">
        <v>1</v>
      </c>
      <c r="S19" s="42">
        <v>0</v>
      </c>
      <c r="T19" s="42">
        <v>0</v>
      </c>
      <c r="U19" s="46" t="s">
        <v>160</v>
      </c>
      <c r="V19" s="46" t="s">
        <v>91</v>
      </c>
      <c r="W19" s="47" t="s">
        <v>92</v>
      </c>
      <c r="X19" s="85">
        <v>2000000000</v>
      </c>
      <c r="Y19" s="86">
        <f>X19/4</f>
        <v>500000000</v>
      </c>
      <c r="Z19" s="86">
        <v>0</v>
      </c>
      <c r="AA19" s="86">
        <v>0</v>
      </c>
      <c r="AB19" s="86">
        <v>0</v>
      </c>
      <c r="AC19" s="43" t="s">
        <v>93</v>
      </c>
      <c r="AD19" s="48">
        <v>0</v>
      </c>
      <c r="AE19" s="49">
        <f t="shared" si="0"/>
        <v>0</v>
      </c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48">
        <v>0</v>
      </c>
      <c r="AZ19" s="81">
        <v>0</v>
      </c>
      <c r="BA19" s="81">
        <v>0</v>
      </c>
      <c r="BB19" s="81">
        <v>0</v>
      </c>
      <c r="BC19" s="81"/>
      <c r="BD19" s="81"/>
      <c r="BE19" s="81"/>
      <c r="BF19" s="51"/>
      <c r="BG19" s="51"/>
      <c r="BH19" s="51"/>
      <c r="BI19" s="52">
        <v>0</v>
      </c>
      <c r="BJ19" s="38"/>
      <c r="BK19" s="38"/>
      <c r="BL19" s="38"/>
      <c r="BM19" s="53"/>
      <c r="BN19" s="42">
        <v>0</v>
      </c>
      <c r="BO19" s="82">
        <v>0</v>
      </c>
      <c r="BP19" s="49">
        <v>0</v>
      </c>
      <c r="BQ19" s="49">
        <v>0</v>
      </c>
      <c r="BR19" s="49">
        <v>0</v>
      </c>
      <c r="BS19" s="49">
        <v>0</v>
      </c>
      <c r="BT19" s="49">
        <v>0</v>
      </c>
      <c r="BU19" s="49">
        <v>0</v>
      </c>
      <c r="BV19" s="49">
        <v>0</v>
      </c>
      <c r="BW19" s="49">
        <v>0</v>
      </c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</row>
    <row r="20" spans="1:86" s="7" customFormat="1" ht="67.5" x14ac:dyDescent="0.2">
      <c r="A20" s="38">
        <v>3</v>
      </c>
      <c r="B20" s="41" t="s">
        <v>150</v>
      </c>
      <c r="C20" s="40" t="s">
        <v>151</v>
      </c>
      <c r="D20" s="41" t="s">
        <v>152</v>
      </c>
      <c r="E20" s="42" t="s">
        <v>153</v>
      </c>
      <c r="F20" s="95" t="s">
        <v>161</v>
      </c>
      <c r="G20" s="95">
        <v>0</v>
      </c>
      <c r="H20" s="95">
        <v>6</v>
      </c>
      <c r="I20" s="42" t="s">
        <v>162</v>
      </c>
      <c r="J20" s="43" t="s">
        <v>163</v>
      </c>
      <c r="K20" s="44" t="s">
        <v>164</v>
      </c>
      <c r="L20" s="43" t="s">
        <v>165</v>
      </c>
      <c r="M20" s="45" t="s">
        <v>166</v>
      </c>
      <c r="N20" s="43" t="s">
        <v>89</v>
      </c>
      <c r="O20" s="46" t="s">
        <v>83</v>
      </c>
      <c r="P20" s="42">
        <v>3</v>
      </c>
      <c r="Q20" s="42">
        <v>0</v>
      </c>
      <c r="R20" s="42">
        <v>1</v>
      </c>
      <c r="S20" s="42">
        <v>1</v>
      </c>
      <c r="T20" s="42">
        <v>1</v>
      </c>
      <c r="U20" s="46" t="s">
        <v>160</v>
      </c>
      <c r="V20" s="46" t="s">
        <v>91</v>
      </c>
      <c r="W20" s="47" t="s">
        <v>92</v>
      </c>
      <c r="X20" s="86">
        <v>3000000000</v>
      </c>
      <c r="Y20" s="86">
        <v>750000000</v>
      </c>
      <c r="Z20" s="86">
        <v>750000000</v>
      </c>
      <c r="AA20" s="86">
        <v>750000000</v>
      </c>
      <c r="AB20" s="86">
        <v>750000000</v>
      </c>
      <c r="AC20" s="43" t="s">
        <v>93</v>
      </c>
      <c r="AD20" s="48">
        <v>0</v>
      </c>
      <c r="AE20" s="49">
        <f t="shared" si="0"/>
        <v>0</v>
      </c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38">
        <v>0</v>
      </c>
      <c r="AZ20" s="81">
        <v>0</v>
      </c>
      <c r="BA20" s="81">
        <v>0</v>
      </c>
      <c r="BB20" s="81">
        <v>0</v>
      </c>
      <c r="BC20" s="81"/>
      <c r="BD20" s="81"/>
      <c r="BE20" s="81"/>
      <c r="BF20" s="51"/>
      <c r="BG20" s="51"/>
      <c r="BH20" s="51"/>
      <c r="BI20" s="52">
        <v>0</v>
      </c>
      <c r="BJ20" s="38"/>
      <c r="BK20" s="38"/>
      <c r="BL20" s="38"/>
      <c r="BM20" s="53"/>
      <c r="BN20" s="42">
        <f>R20</f>
        <v>1</v>
      </c>
      <c r="BO20" s="82">
        <v>750000000</v>
      </c>
      <c r="BP20" s="49">
        <v>0</v>
      </c>
      <c r="BQ20" s="49">
        <v>0</v>
      </c>
      <c r="BR20" s="49">
        <v>0</v>
      </c>
      <c r="BS20" s="49">
        <v>0</v>
      </c>
      <c r="BT20" s="49">
        <v>0</v>
      </c>
      <c r="BU20" s="49">
        <v>0</v>
      </c>
      <c r="BV20" s="49">
        <v>0</v>
      </c>
      <c r="BW20" s="49">
        <v>0</v>
      </c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</row>
    <row r="21" spans="1:86" s="7" customFormat="1" ht="56.25" x14ac:dyDescent="0.2">
      <c r="A21" s="38">
        <v>3</v>
      </c>
      <c r="B21" s="41" t="s">
        <v>150</v>
      </c>
      <c r="C21" s="40" t="s">
        <v>151</v>
      </c>
      <c r="D21" s="41" t="s">
        <v>152</v>
      </c>
      <c r="E21" s="42" t="s">
        <v>153</v>
      </c>
      <c r="F21" s="95"/>
      <c r="G21" s="95"/>
      <c r="H21" s="95"/>
      <c r="I21" s="42" t="s">
        <v>167</v>
      </c>
      <c r="J21" s="43" t="s">
        <v>163</v>
      </c>
      <c r="K21" s="44" t="s">
        <v>164</v>
      </c>
      <c r="L21" s="43" t="s">
        <v>168</v>
      </c>
      <c r="M21" s="45" t="s">
        <v>169</v>
      </c>
      <c r="N21" s="43" t="s">
        <v>89</v>
      </c>
      <c r="O21" s="46" t="s">
        <v>83</v>
      </c>
      <c r="P21" s="42">
        <v>3</v>
      </c>
      <c r="Q21" s="42">
        <v>0</v>
      </c>
      <c r="R21" s="42">
        <v>1</v>
      </c>
      <c r="S21" s="42">
        <v>1</v>
      </c>
      <c r="T21" s="42">
        <v>1</v>
      </c>
      <c r="U21" s="46" t="s">
        <v>160</v>
      </c>
      <c r="V21" s="46" t="s">
        <v>91</v>
      </c>
      <c r="W21" s="47" t="s">
        <v>92</v>
      </c>
      <c r="X21" s="86">
        <v>1200000000</v>
      </c>
      <c r="Y21" s="86">
        <v>300000000</v>
      </c>
      <c r="Z21" s="86">
        <v>300000000</v>
      </c>
      <c r="AA21" s="86">
        <v>300000000</v>
      </c>
      <c r="AB21" s="86">
        <v>300000000</v>
      </c>
      <c r="AC21" s="43" t="s">
        <v>93</v>
      </c>
      <c r="AD21" s="48">
        <f>+Q21</f>
        <v>0</v>
      </c>
      <c r="AE21" s="49">
        <f t="shared" si="0"/>
        <v>0</v>
      </c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38">
        <v>0</v>
      </c>
      <c r="AZ21" s="81">
        <v>0</v>
      </c>
      <c r="BA21" s="81">
        <v>0</v>
      </c>
      <c r="BB21" s="81">
        <v>0</v>
      </c>
      <c r="BC21" s="81"/>
      <c r="BD21" s="81"/>
      <c r="BE21" s="81"/>
      <c r="BF21" s="51"/>
      <c r="BG21" s="51"/>
      <c r="BH21" s="51"/>
      <c r="BI21" s="52">
        <v>0</v>
      </c>
      <c r="BJ21" s="38"/>
      <c r="BK21" s="38"/>
      <c r="BL21" s="38"/>
      <c r="BM21" s="53"/>
      <c r="BN21" s="42">
        <f>R21</f>
        <v>1</v>
      </c>
      <c r="BO21" s="82">
        <v>300000000</v>
      </c>
      <c r="BP21" s="49">
        <v>0</v>
      </c>
      <c r="BQ21" s="49">
        <v>0</v>
      </c>
      <c r="BR21" s="49">
        <v>0</v>
      </c>
      <c r="BS21" s="49">
        <v>0</v>
      </c>
      <c r="BT21" s="49">
        <v>0</v>
      </c>
      <c r="BU21" s="49">
        <v>0</v>
      </c>
      <c r="BV21" s="49">
        <v>0</v>
      </c>
      <c r="BW21" s="49">
        <v>0</v>
      </c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</row>
    <row r="22" spans="1:86" s="7" customFormat="1" ht="56.25" x14ac:dyDescent="0.2">
      <c r="A22" s="38">
        <v>3</v>
      </c>
      <c r="B22" s="41" t="s">
        <v>150</v>
      </c>
      <c r="C22" s="40" t="s">
        <v>151</v>
      </c>
      <c r="D22" s="41" t="s">
        <v>152</v>
      </c>
      <c r="E22" s="42" t="s">
        <v>153</v>
      </c>
      <c r="F22" s="95"/>
      <c r="G22" s="95"/>
      <c r="H22" s="95"/>
      <c r="I22" s="42" t="s">
        <v>170</v>
      </c>
      <c r="J22" s="43" t="s">
        <v>163</v>
      </c>
      <c r="K22" s="44" t="s">
        <v>164</v>
      </c>
      <c r="L22" s="43" t="s">
        <v>171</v>
      </c>
      <c r="M22" s="45" t="s">
        <v>172</v>
      </c>
      <c r="N22" s="43" t="s">
        <v>89</v>
      </c>
      <c r="O22" s="46" t="s">
        <v>83</v>
      </c>
      <c r="P22" s="42">
        <v>6</v>
      </c>
      <c r="Q22" s="42">
        <v>0</v>
      </c>
      <c r="R22" s="42">
        <v>1</v>
      </c>
      <c r="S22" s="42">
        <v>2</v>
      </c>
      <c r="T22" s="42">
        <v>2</v>
      </c>
      <c r="U22" s="46" t="s">
        <v>160</v>
      </c>
      <c r="V22" s="46" t="s">
        <v>91</v>
      </c>
      <c r="W22" s="47" t="s">
        <v>92</v>
      </c>
      <c r="X22" s="86">
        <v>3000000000</v>
      </c>
      <c r="Y22" s="86">
        <v>2100000000</v>
      </c>
      <c r="Z22" s="86">
        <v>300000000</v>
      </c>
      <c r="AA22" s="86">
        <v>300000000</v>
      </c>
      <c r="AB22" s="86">
        <v>300000000</v>
      </c>
      <c r="AC22" s="43" t="s">
        <v>93</v>
      </c>
      <c r="AD22" s="48">
        <v>0</v>
      </c>
      <c r="AE22" s="49">
        <f t="shared" si="0"/>
        <v>0</v>
      </c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38">
        <v>0</v>
      </c>
      <c r="AZ22" s="81">
        <v>0</v>
      </c>
      <c r="BA22" s="81">
        <v>0</v>
      </c>
      <c r="BB22" s="81">
        <v>0</v>
      </c>
      <c r="BC22" s="81"/>
      <c r="BD22" s="81"/>
      <c r="BE22" s="81"/>
      <c r="BF22" s="51"/>
      <c r="BG22" s="51"/>
      <c r="BH22" s="51"/>
      <c r="BI22" s="52">
        <v>0</v>
      </c>
      <c r="BJ22" s="38"/>
      <c r="BK22" s="38"/>
      <c r="BL22" s="38"/>
      <c r="BM22" s="53"/>
      <c r="BN22" s="42">
        <f>R22</f>
        <v>1</v>
      </c>
      <c r="BO22" s="82">
        <v>300000000</v>
      </c>
      <c r="BP22" s="49">
        <v>0</v>
      </c>
      <c r="BQ22" s="49">
        <v>0</v>
      </c>
      <c r="BR22" s="49">
        <v>0</v>
      </c>
      <c r="BS22" s="49">
        <v>0</v>
      </c>
      <c r="BT22" s="49">
        <v>0</v>
      </c>
      <c r="BU22" s="49">
        <v>0</v>
      </c>
      <c r="BV22" s="49">
        <v>0</v>
      </c>
      <c r="BW22" s="49">
        <v>0</v>
      </c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</row>
    <row r="23" spans="1:86" s="7" customFormat="1" ht="56.25" x14ac:dyDescent="0.2">
      <c r="A23" s="38">
        <v>3</v>
      </c>
      <c r="B23" s="41" t="s">
        <v>150</v>
      </c>
      <c r="C23" s="40" t="s">
        <v>151</v>
      </c>
      <c r="D23" s="41" t="s">
        <v>152</v>
      </c>
      <c r="E23" s="42" t="s">
        <v>173</v>
      </c>
      <c r="F23" s="95"/>
      <c r="G23" s="95"/>
      <c r="H23" s="95"/>
      <c r="I23" s="42" t="s">
        <v>174</v>
      </c>
      <c r="J23" s="43" t="s">
        <v>163</v>
      </c>
      <c r="K23" s="44" t="s">
        <v>164</v>
      </c>
      <c r="L23" s="43" t="s">
        <v>175</v>
      </c>
      <c r="M23" s="45" t="s">
        <v>176</v>
      </c>
      <c r="N23" s="43" t="s">
        <v>89</v>
      </c>
      <c r="O23" s="46" t="s">
        <v>83</v>
      </c>
      <c r="P23" s="42">
        <v>3</v>
      </c>
      <c r="Q23" s="42">
        <v>1</v>
      </c>
      <c r="R23" s="42">
        <v>1</v>
      </c>
      <c r="S23" s="42">
        <v>1</v>
      </c>
      <c r="T23" s="42">
        <v>1</v>
      </c>
      <c r="U23" s="46" t="s">
        <v>160</v>
      </c>
      <c r="V23" s="46" t="s">
        <v>91</v>
      </c>
      <c r="W23" s="47" t="s">
        <v>92</v>
      </c>
      <c r="X23" s="86">
        <v>500000000</v>
      </c>
      <c r="Y23" s="86">
        <f>X23/4</f>
        <v>125000000</v>
      </c>
      <c r="Z23" s="86">
        <v>125000000</v>
      </c>
      <c r="AA23" s="86">
        <v>125000000</v>
      </c>
      <c r="AB23" s="86">
        <v>125000000</v>
      </c>
      <c r="AC23" s="43" t="s">
        <v>93</v>
      </c>
      <c r="AD23" s="48">
        <v>1</v>
      </c>
      <c r="AE23" s="49">
        <f t="shared" si="0"/>
        <v>20000000</v>
      </c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38">
        <v>1</v>
      </c>
      <c r="AZ23" s="90">
        <v>20000000</v>
      </c>
      <c r="BA23" s="90">
        <v>20000000</v>
      </c>
      <c r="BB23" s="81">
        <v>0</v>
      </c>
      <c r="BC23" s="81"/>
      <c r="BD23" s="81"/>
      <c r="BE23" s="81"/>
      <c r="BF23" s="51"/>
      <c r="BG23" s="51" t="s">
        <v>230</v>
      </c>
      <c r="BH23" s="51"/>
      <c r="BI23" s="52">
        <f t="shared" si="1"/>
        <v>1</v>
      </c>
      <c r="BJ23" s="38"/>
      <c r="BK23" s="38"/>
      <c r="BL23" s="38"/>
      <c r="BM23" s="53"/>
      <c r="BN23" s="42">
        <v>1</v>
      </c>
      <c r="BO23" s="82">
        <v>125000000</v>
      </c>
      <c r="BP23" s="49">
        <v>0</v>
      </c>
      <c r="BQ23" s="49">
        <v>0</v>
      </c>
      <c r="BR23" s="49">
        <v>0</v>
      </c>
      <c r="BS23" s="49">
        <v>0</v>
      </c>
      <c r="BT23" s="49">
        <v>0</v>
      </c>
      <c r="BU23" s="49">
        <v>0</v>
      </c>
      <c r="BV23" s="49">
        <v>0</v>
      </c>
      <c r="BW23" s="49">
        <v>0</v>
      </c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</row>
    <row r="24" spans="1:86" s="7" customFormat="1" ht="56.25" x14ac:dyDescent="0.2">
      <c r="A24" s="38">
        <v>3</v>
      </c>
      <c r="B24" s="41" t="s">
        <v>150</v>
      </c>
      <c r="C24" s="40" t="s">
        <v>151</v>
      </c>
      <c r="D24" s="41" t="s">
        <v>152</v>
      </c>
      <c r="E24" s="43" t="s">
        <v>177</v>
      </c>
      <c r="F24" s="95"/>
      <c r="G24" s="95"/>
      <c r="H24" s="95"/>
      <c r="I24" s="43" t="s">
        <v>178</v>
      </c>
      <c r="J24" s="43" t="s">
        <v>163</v>
      </c>
      <c r="K24" s="44" t="s">
        <v>164</v>
      </c>
      <c r="L24" s="43" t="s">
        <v>179</v>
      </c>
      <c r="M24" s="45" t="s">
        <v>180</v>
      </c>
      <c r="N24" s="43" t="s">
        <v>89</v>
      </c>
      <c r="O24" s="46" t="s">
        <v>83</v>
      </c>
      <c r="P24" s="42">
        <v>6</v>
      </c>
      <c r="Q24" s="42">
        <v>0</v>
      </c>
      <c r="R24" s="42">
        <v>1</v>
      </c>
      <c r="S24" s="42">
        <v>2</v>
      </c>
      <c r="T24" s="42">
        <v>2</v>
      </c>
      <c r="U24" s="46" t="s">
        <v>160</v>
      </c>
      <c r="V24" s="46" t="s">
        <v>91</v>
      </c>
      <c r="W24" s="47" t="s">
        <v>92</v>
      </c>
      <c r="X24" s="86">
        <v>3000000000</v>
      </c>
      <c r="Y24" s="86">
        <v>1500000000</v>
      </c>
      <c r="Z24" s="86">
        <v>500000000</v>
      </c>
      <c r="AA24" s="86">
        <v>500000000</v>
      </c>
      <c r="AB24" s="86">
        <v>500000000</v>
      </c>
      <c r="AC24" s="43" t="s">
        <v>93</v>
      </c>
      <c r="AD24" s="48">
        <v>0</v>
      </c>
      <c r="AE24" s="49">
        <f t="shared" si="0"/>
        <v>0</v>
      </c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38">
        <v>0</v>
      </c>
      <c r="AZ24" s="81">
        <v>0</v>
      </c>
      <c r="BA24" s="81"/>
      <c r="BB24" s="81">
        <v>0</v>
      </c>
      <c r="BC24" s="81"/>
      <c r="BD24" s="81"/>
      <c r="BE24" s="81"/>
      <c r="BF24" s="51"/>
      <c r="BG24" s="51"/>
      <c r="BH24" s="51"/>
      <c r="BI24" s="52">
        <v>0</v>
      </c>
      <c r="BJ24" s="38"/>
      <c r="BK24" s="38"/>
      <c r="BL24" s="38"/>
      <c r="BM24" s="53"/>
      <c r="BN24" s="46">
        <f t="shared" ref="BN24:BN26" si="2">R24</f>
        <v>1</v>
      </c>
      <c r="BO24" s="82">
        <v>500000000</v>
      </c>
      <c r="BP24" s="49">
        <v>0</v>
      </c>
      <c r="BQ24" s="49">
        <v>0</v>
      </c>
      <c r="BR24" s="49">
        <v>0</v>
      </c>
      <c r="BS24" s="49">
        <v>0</v>
      </c>
      <c r="BT24" s="49">
        <v>0</v>
      </c>
      <c r="BU24" s="49">
        <v>0</v>
      </c>
      <c r="BV24" s="49">
        <v>0</v>
      </c>
      <c r="BW24" s="49">
        <v>0</v>
      </c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</row>
    <row r="25" spans="1:86" s="7" customFormat="1" ht="56.25" x14ac:dyDescent="0.2">
      <c r="A25" s="38">
        <v>3</v>
      </c>
      <c r="B25" s="41" t="s">
        <v>150</v>
      </c>
      <c r="C25" s="40" t="s">
        <v>151</v>
      </c>
      <c r="D25" s="41" t="s">
        <v>152</v>
      </c>
      <c r="E25" s="43" t="s">
        <v>177</v>
      </c>
      <c r="F25" s="95"/>
      <c r="G25" s="95"/>
      <c r="H25" s="95"/>
      <c r="I25" s="43" t="s">
        <v>181</v>
      </c>
      <c r="J25" s="43" t="s">
        <v>163</v>
      </c>
      <c r="K25" s="55" t="s">
        <v>164</v>
      </c>
      <c r="L25" s="43" t="s">
        <v>182</v>
      </c>
      <c r="M25" s="45" t="s">
        <v>183</v>
      </c>
      <c r="N25" s="43" t="s">
        <v>89</v>
      </c>
      <c r="O25" s="46" t="s">
        <v>83</v>
      </c>
      <c r="P25" s="42">
        <v>4</v>
      </c>
      <c r="Q25" s="42">
        <v>0</v>
      </c>
      <c r="R25" s="42">
        <v>1</v>
      </c>
      <c r="S25" s="42">
        <v>1</v>
      </c>
      <c r="T25" s="42">
        <v>1</v>
      </c>
      <c r="U25" s="46" t="s">
        <v>160</v>
      </c>
      <c r="V25" s="46" t="s">
        <v>91</v>
      </c>
      <c r="W25" s="47" t="s">
        <v>92</v>
      </c>
      <c r="X25" s="86">
        <v>3000000000</v>
      </c>
      <c r="Y25" s="86">
        <f>X25/4</f>
        <v>750000000</v>
      </c>
      <c r="Z25" s="86">
        <v>750000000</v>
      </c>
      <c r="AA25" s="86">
        <v>750000000</v>
      </c>
      <c r="AB25" s="86">
        <v>750000000</v>
      </c>
      <c r="AC25" s="43" t="s">
        <v>93</v>
      </c>
      <c r="AD25" s="48">
        <v>0</v>
      </c>
      <c r="AE25" s="49">
        <f t="shared" si="0"/>
        <v>0</v>
      </c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38">
        <v>0</v>
      </c>
      <c r="AZ25" s="81">
        <v>0</v>
      </c>
      <c r="BA25" s="81">
        <v>0</v>
      </c>
      <c r="BB25" s="81">
        <v>0</v>
      </c>
      <c r="BC25" s="81"/>
      <c r="BD25" s="81"/>
      <c r="BE25" s="81"/>
      <c r="BF25" s="51"/>
      <c r="BG25" s="51"/>
      <c r="BH25" s="51"/>
      <c r="BI25" s="52">
        <v>0</v>
      </c>
      <c r="BJ25" s="38"/>
      <c r="BK25" s="38"/>
      <c r="BL25" s="38"/>
      <c r="BM25" s="53"/>
      <c r="BN25" s="46">
        <f t="shared" si="2"/>
        <v>1</v>
      </c>
      <c r="BO25" s="82">
        <v>750000000</v>
      </c>
      <c r="BP25" s="49">
        <v>0</v>
      </c>
      <c r="BQ25" s="49">
        <v>0</v>
      </c>
      <c r="BR25" s="49">
        <v>0</v>
      </c>
      <c r="BS25" s="49">
        <v>0</v>
      </c>
      <c r="BT25" s="49">
        <v>0</v>
      </c>
      <c r="BU25" s="49">
        <v>0</v>
      </c>
      <c r="BV25" s="49">
        <v>0</v>
      </c>
      <c r="BW25" s="49">
        <v>0</v>
      </c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</row>
    <row r="26" spans="1:86" s="7" customFormat="1" ht="33.75" x14ac:dyDescent="0.2">
      <c r="A26" s="38">
        <v>3</v>
      </c>
      <c r="B26" s="41" t="s">
        <v>150</v>
      </c>
      <c r="C26" s="40" t="s">
        <v>151</v>
      </c>
      <c r="D26" s="41" t="s">
        <v>152</v>
      </c>
      <c r="E26" s="43" t="s">
        <v>177</v>
      </c>
      <c r="F26" s="95" t="s">
        <v>184</v>
      </c>
      <c r="G26" s="95">
        <v>0</v>
      </c>
      <c r="H26" s="95">
        <v>1</v>
      </c>
      <c r="I26" s="43" t="s">
        <v>185</v>
      </c>
      <c r="J26" s="43" t="s">
        <v>186</v>
      </c>
      <c r="K26" s="44" t="s">
        <v>187</v>
      </c>
      <c r="L26" s="43" t="s">
        <v>188</v>
      </c>
      <c r="M26" s="45" t="s">
        <v>189</v>
      </c>
      <c r="N26" s="43" t="s">
        <v>89</v>
      </c>
      <c r="O26" s="46" t="s">
        <v>83</v>
      </c>
      <c r="P26" s="42">
        <v>1</v>
      </c>
      <c r="Q26" s="42">
        <v>0</v>
      </c>
      <c r="R26" s="42">
        <v>0</v>
      </c>
      <c r="S26" s="42">
        <v>1</v>
      </c>
      <c r="T26" s="42">
        <v>0</v>
      </c>
      <c r="U26" s="46" t="s">
        <v>160</v>
      </c>
      <c r="V26" s="46" t="s">
        <v>91</v>
      </c>
      <c r="W26" s="47" t="s">
        <v>92</v>
      </c>
      <c r="X26" s="86">
        <v>6000000000</v>
      </c>
      <c r="Y26" s="86">
        <f>X26/4</f>
        <v>1500000000</v>
      </c>
      <c r="Z26" s="86">
        <v>1500000000</v>
      </c>
      <c r="AA26" s="86">
        <v>1500000000</v>
      </c>
      <c r="AB26" s="86">
        <v>1500000000</v>
      </c>
      <c r="AC26" s="43" t="s">
        <v>93</v>
      </c>
      <c r="AD26" s="48">
        <f>+Q26</f>
        <v>0</v>
      </c>
      <c r="AE26" s="49">
        <f t="shared" si="0"/>
        <v>0</v>
      </c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38">
        <v>0</v>
      </c>
      <c r="AZ26" s="81">
        <v>0</v>
      </c>
      <c r="BA26" s="81"/>
      <c r="BB26" s="81">
        <v>0</v>
      </c>
      <c r="BC26" s="81"/>
      <c r="BD26" s="81"/>
      <c r="BE26" s="81"/>
      <c r="BF26" s="51"/>
      <c r="BG26" s="51"/>
      <c r="BH26" s="51"/>
      <c r="BI26" s="52">
        <v>0</v>
      </c>
      <c r="BJ26" s="38"/>
      <c r="BK26" s="38"/>
      <c r="BL26" s="38"/>
      <c r="BM26" s="53"/>
      <c r="BN26" s="46">
        <f t="shared" si="2"/>
        <v>0</v>
      </c>
      <c r="BO26" s="82">
        <v>0</v>
      </c>
      <c r="BP26" s="49">
        <v>0</v>
      </c>
      <c r="BQ26" s="49">
        <v>0</v>
      </c>
      <c r="BR26" s="49">
        <v>0</v>
      </c>
      <c r="BS26" s="49">
        <v>0</v>
      </c>
      <c r="BT26" s="49">
        <v>0</v>
      </c>
      <c r="BU26" s="49">
        <v>0</v>
      </c>
      <c r="BV26" s="49">
        <v>0</v>
      </c>
      <c r="BW26" s="49">
        <v>0</v>
      </c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</row>
    <row r="27" spans="1:86" s="7" customFormat="1" ht="45" x14ac:dyDescent="0.2">
      <c r="A27" s="38">
        <v>3</v>
      </c>
      <c r="B27" s="41" t="s">
        <v>150</v>
      </c>
      <c r="C27" s="40" t="s">
        <v>151</v>
      </c>
      <c r="D27" s="41" t="s">
        <v>152</v>
      </c>
      <c r="E27" s="43" t="s">
        <v>177</v>
      </c>
      <c r="F27" s="95"/>
      <c r="G27" s="95"/>
      <c r="H27" s="95"/>
      <c r="I27" s="43" t="s">
        <v>190</v>
      </c>
      <c r="J27" s="43" t="s">
        <v>186</v>
      </c>
      <c r="K27" s="44" t="s">
        <v>187</v>
      </c>
      <c r="L27" s="43" t="s">
        <v>191</v>
      </c>
      <c r="M27" s="45" t="s">
        <v>192</v>
      </c>
      <c r="N27" s="43" t="s">
        <v>89</v>
      </c>
      <c r="O27" s="46" t="s">
        <v>83</v>
      </c>
      <c r="P27" s="42">
        <v>10</v>
      </c>
      <c r="Q27" s="42">
        <v>0</v>
      </c>
      <c r="R27" s="42">
        <v>3</v>
      </c>
      <c r="S27" s="42">
        <v>3</v>
      </c>
      <c r="T27" s="42">
        <v>3</v>
      </c>
      <c r="U27" s="46" t="s">
        <v>160</v>
      </c>
      <c r="V27" s="46" t="s">
        <v>91</v>
      </c>
      <c r="W27" s="47" t="s">
        <v>92</v>
      </c>
      <c r="X27" s="86">
        <f>1800000000+1200000000</f>
        <v>3000000000</v>
      </c>
      <c r="Y27" s="86">
        <f>X27/4</f>
        <v>750000000</v>
      </c>
      <c r="Z27" s="86">
        <v>750000000</v>
      </c>
      <c r="AA27" s="86">
        <v>750000000</v>
      </c>
      <c r="AB27" s="86">
        <v>750000000</v>
      </c>
      <c r="AC27" s="43" t="s">
        <v>93</v>
      </c>
      <c r="AD27" s="48">
        <v>0</v>
      </c>
      <c r="AE27" s="49">
        <f t="shared" si="0"/>
        <v>0</v>
      </c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38">
        <v>0</v>
      </c>
      <c r="AZ27" s="81">
        <v>0</v>
      </c>
      <c r="BA27" s="81">
        <v>0</v>
      </c>
      <c r="BB27" s="81">
        <v>0</v>
      </c>
      <c r="BC27" s="81"/>
      <c r="BD27" s="81"/>
      <c r="BE27" s="81"/>
      <c r="BF27" s="51"/>
      <c r="BG27" s="51"/>
      <c r="BH27" s="51"/>
      <c r="BI27" s="52">
        <v>0</v>
      </c>
      <c r="BJ27" s="38"/>
      <c r="BK27" s="38"/>
      <c r="BL27" s="38"/>
      <c r="BM27" s="53"/>
      <c r="BN27" s="46">
        <f t="shared" ref="BN27:BN31" si="3">R27</f>
        <v>3</v>
      </c>
      <c r="BO27" s="82">
        <v>750000000</v>
      </c>
      <c r="BP27" s="49">
        <v>0</v>
      </c>
      <c r="BQ27" s="49">
        <v>0</v>
      </c>
      <c r="BR27" s="49">
        <v>0</v>
      </c>
      <c r="BS27" s="49">
        <v>0</v>
      </c>
      <c r="BT27" s="49">
        <v>0</v>
      </c>
      <c r="BU27" s="49">
        <v>0</v>
      </c>
      <c r="BV27" s="49">
        <v>0</v>
      </c>
      <c r="BW27" s="49">
        <v>0</v>
      </c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</row>
    <row r="28" spans="1:86" s="7" customFormat="1" ht="45" x14ac:dyDescent="0.2">
      <c r="A28" s="38">
        <v>3</v>
      </c>
      <c r="B28" s="41" t="s">
        <v>150</v>
      </c>
      <c r="C28" s="40" t="s">
        <v>151</v>
      </c>
      <c r="D28" s="41" t="s">
        <v>152</v>
      </c>
      <c r="E28" s="42" t="s">
        <v>193</v>
      </c>
      <c r="F28" s="95"/>
      <c r="G28" s="95"/>
      <c r="H28" s="95"/>
      <c r="I28" s="42" t="s">
        <v>194</v>
      </c>
      <c r="J28" s="43" t="s">
        <v>186</v>
      </c>
      <c r="K28" s="44" t="s">
        <v>187</v>
      </c>
      <c r="L28" s="43" t="s">
        <v>195</v>
      </c>
      <c r="M28" s="45" t="s">
        <v>196</v>
      </c>
      <c r="N28" s="43" t="s">
        <v>89</v>
      </c>
      <c r="O28" s="46" t="s">
        <v>83</v>
      </c>
      <c r="P28" s="42">
        <v>3</v>
      </c>
      <c r="Q28" s="42">
        <v>0</v>
      </c>
      <c r="R28" s="42">
        <v>1</v>
      </c>
      <c r="S28" s="42">
        <v>1</v>
      </c>
      <c r="T28" s="42">
        <v>1</v>
      </c>
      <c r="U28" s="46" t="s">
        <v>160</v>
      </c>
      <c r="V28" s="46" t="s">
        <v>91</v>
      </c>
      <c r="W28" s="47" t="s">
        <v>92</v>
      </c>
      <c r="X28" s="86">
        <v>400000000</v>
      </c>
      <c r="Y28" s="86">
        <v>130000000</v>
      </c>
      <c r="Z28" s="86">
        <v>130000000</v>
      </c>
      <c r="AA28" s="86">
        <v>140000000</v>
      </c>
      <c r="AB28" s="86">
        <v>0</v>
      </c>
      <c r="AC28" s="43" t="s">
        <v>93</v>
      </c>
      <c r="AD28" s="48">
        <f>+Q28</f>
        <v>0</v>
      </c>
      <c r="AE28" s="49">
        <f t="shared" si="0"/>
        <v>0</v>
      </c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38">
        <v>0</v>
      </c>
      <c r="AZ28" s="81"/>
      <c r="BA28" s="81">
        <v>0</v>
      </c>
      <c r="BB28" s="81">
        <v>0</v>
      </c>
      <c r="BC28" s="81"/>
      <c r="BD28" s="81"/>
      <c r="BE28" s="81"/>
      <c r="BF28" s="51"/>
      <c r="BG28" s="51"/>
      <c r="BH28" s="51"/>
      <c r="BI28" s="52">
        <v>0</v>
      </c>
      <c r="BJ28" s="38"/>
      <c r="BK28" s="38"/>
      <c r="BL28" s="38"/>
      <c r="BM28" s="53"/>
      <c r="BN28" s="46">
        <f t="shared" si="3"/>
        <v>1</v>
      </c>
      <c r="BO28" s="82">
        <v>130000000</v>
      </c>
      <c r="BP28" s="49">
        <v>0</v>
      </c>
      <c r="BQ28" s="49">
        <v>0</v>
      </c>
      <c r="BR28" s="49">
        <v>0</v>
      </c>
      <c r="BS28" s="49">
        <v>0</v>
      </c>
      <c r="BT28" s="49">
        <v>0</v>
      </c>
      <c r="BU28" s="49">
        <v>0</v>
      </c>
      <c r="BV28" s="49">
        <v>0</v>
      </c>
      <c r="BW28" s="49">
        <v>0</v>
      </c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</row>
    <row r="29" spans="1:86" s="7" customFormat="1" ht="33.75" x14ac:dyDescent="0.2">
      <c r="A29" s="38">
        <v>3</v>
      </c>
      <c r="B29" s="41" t="s">
        <v>150</v>
      </c>
      <c r="C29" s="40" t="s">
        <v>151</v>
      </c>
      <c r="D29" s="41" t="s">
        <v>152</v>
      </c>
      <c r="E29" s="42" t="s">
        <v>197</v>
      </c>
      <c r="F29" s="95"/>
      <c r="G29" s="95"/>
      <c r="H29" s="95"/>
      <c r="I29" s="42" t="s">
        <v>198</v>
      </c>
      <c r="J29" s="43" t="s">
        <v>186</v>
      </c>
      <c r="K29" s="44" t="s">
        <v>187</v>
      </c>
      <c r="L29" s="43" t="s">
        <v>199</v>
      </c>
      <c r="M29" s="45" t="s">
        <v>200</v>
      </c>
      <c r="N29" s="43" t="s">
        <v>89</v>
      </c>
      <c r="O29" s="46" t="s">
        <v>83</v>
      </c>
      <c r="P29" s="42">
        <v>2</v>
      </c>
      <c r="Q29" s="42">
        <v>0</v>
      </c>
      <c r="R29" s="42">
        <v>1</v>
      </c>
      <c r="S29" s="42">
        <v>1</v>
      </c>
      <c r="T29" s="42">
        <v>0</v>
      </c>
      <c r="U29" s="46" t="s">
        <v>160</v>
      </c>
      <c r="V29" s="46" t="s">
        <v>91</v>
      </c>
      <c r="W29" s="47" t="s">
        <v>92</v>
      </c>
      <c r="X29" s="87">
        <v>600000000</v>
      </c>
      <c r="Y29" s="86">
        <v>300000000</v>
      </c>
      <c r="Z29" s="86">
        <v>0</v>
      </c>
      <c r="AA29" s="86">
        <v>0</v>
      </c>
      <c r="AB29" s="86">
        <v>300000000</v>
      </c>
      <c r="AC29" s="43" t="s">
        <v>93</v>
      </c>
      <c r="AD29" s="48">
        <f>+Q29</f>
        <v>0</v>
      </c>
      <c r="AE29" s="49">
        <f t="shared" si="0"/>
        <v>0</v>
      </c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38">
        <v>0</v>
      </c>
      <c r="AZ29" s="81">
        <v>0</v>
      </c>
      <c r="BA29" s="81">
        <v>0</v>
      </c>
      <c r="BB29" s="81">
        <v>0</v>
      </c>
      <c r="BC29" s="81"/>
      <c r="BD29" s="81"/>
      <c r="BE29" s="81"/>
      <c r="BF29" s="51"/>
      <c r="BG29" s="51"/>
      <c r="BH29" s="51"/>
      <c r="BI29" s="52">
        <v>0</v>
      </c>
      <c r="BJ29" s="38"/>
      <c r="BK29" s="38"/>
      <c r="BL29" s="38"/>
      <c r="BM29" s="53"/>
      <c r="BN29" s="46">
        <f>R29</f>
        <v>1</v>
      </c>
      <c r="BO29" s="82">
        <v>300000000</v>
      </c>
      <c r="BP29" s="49">
        <v>0</v>
      </c>
      <c r="BQ29" s="49">
        <v>0</v>
      </c>
      <c r="BR29" s="49">
        <v>0</v>
      </c>
      <c r="BS29" s="49">
        <v>0</v>
      </c>
      <c r="BT29" s="49">
        <v>0</v>
      </c>
      <c r="BU29" s="49">
        <v>0</v>
      </c>
      <c r="BV29" s="49">
        <v>0</v>
      </c>
      <c r="BW29" s="49">
        <v>0</v>
      </c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</row>
    <row r="30" spans="1:86" s="7" customFormat="1" ht="33.75" x14ac:dyDescent="0.2">
      <c r="A30" s="38">
        <v>3</v>
      </c>
      <c r="B30" s="41" t="s">
        <v>150</v>
      </c>
      <c r="C30" s="40" t="s">
        <v>151</v>
      </c>
      <c r="D30" s="41" t="s">
        <v>152</v>
      </c>
      <c r="E30" s="42" t="s">
        <v>197</v>
      </c>
      <c r="F30" s="95"/>
      <c r="G30" s="95"/>
      <c r="H30" s="95"/>
      <c r="I30" s="42" t="s">
        <v>201</v>
      </c>
      <c r="J30" s="43" t="s">
        <v>186</v>
      </c>
      <c r="K30" s="44" t="s">
        <v>187</v>
      </c>
      <c r="L30" s="43" t="s">
        <v>202</v>
      </c>
      <c r="M30" s="45" t="s">
        <v>203</v>
      </c>
      <c r="N30" s="43" t="s">
        <v>89</v>
      </c>
      <c r="O30" s="46" t="s">
        <v>83</v>
      </c>
      <c r="P30" s="42">
        <v>1</v>
      </c>
      <c r="Q30" s="42">
        <v>0</v>
      </c>
      <c r="R30" s="42">
        <v>1</v>
      </c>
      <c r="S30" s="42">
        <v>0</v>
      </c>
      <c r="T30" s="42">
        <v>0</v>
      </c>
      <c r="U30" s="46" t="s">
        <v>160</v>
      </c>
      <c r="V30" s="46" t="s">
        <v>91</v>
      </c>
      <c r="W30" s="47" t="s">
        <v>92</v>
      </c>
      <c r="X30" s="86">
        <v>2000000000</v>
      </c>
      <c r="Y30" s="86">
        <v>0</v>
      </c>
      <c r="Z30" s="86">
        <v>1500000000</v>
      </c>
      <c r="AA30" s="86">
        <v>500000000</v>
      </c>
      <c r="AB30" s="86">
        <v>0</v>
      </c>
      <c r="AC30" s="43" t="s">
        <v>93</v>
      </c>
      <c r="AD30" s="48">
        <f>+Q30</f>
        <v>0</v>
      </c>
      <c r="AE30" s="49">
        <f t="shared" si="0"/>
        <v>0</v>
      </c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38">
        <v>0</v>
      </c>
      <c r="AZ30" s="81">
        <v>0</v>
      </c>
      <c r="BA30" s="81">
        <v>0</v>
      </c>
      <c r="BB30" s="81">
        <v>0</v>
      </c>
      <c r="BC30" s="81"/>
      <c r="BD30" s="81"/>
      <c r="BE30" s="81"/>
      <c r="BF30" s="51"/>
      <c r="BG30" s="51"/>
      <c r="BH30" s="51"/>
      <c r="BI30" s="52">
        <v>0</v>
      </c>
      <c r="BJ30" s="38"/>
      <c r="BK30" s="38"/>
      <c r="BL30" s="38"/>
      <c r="BM30" s="53"/>
      <c r="BN30" s="46">
        <v>1</v>
      </c>
      <c r="BO30" s="82">
        <v>1500000000</v>
      </c>
      <c r="BP30" s="49">
        <v>0</v>
      </c>
      <c r="BQ30" s="49">
        <v>0</v>
      </c>
      <c r="BR30" s="49">
        <v>0</v>
      </c>
      <c r="BS30" s="49">
        <v>0</v>
      </c>
      <c r="BT30" s="49">
        <v>0</v>
      </c>
      <c r="BU30" s="49">
        <v>0</v>
      </c>
      <c r="BV30" s="49">
        <v>0</v>
      </c>
      <c r="BW30" s="49">
        <v>0</v>
      </c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</row>
    <row r="31" spans="1:86" s="7" customFormat="1" ht="38.25" x14ac:dyDescent="0.2">
      <c r="A31" s="38">
        <v>3</v>
      </c>
      <c r="B31" s="41" t="s">
        <v>150</v>
      </c>
      <c r="C31" s="40" t="s">
        <v>151</v>
      </c>
      <c r="D31" s="41" t="s">
        <v>152</v>
      </c>
      <c r="E31" s="56"/>
      <c r="F31" s="95" t="s">
        <v>226</v>
      </c>
      <c r="G31" s="95">
        <v>0</v>
      </c>
      <c r="H31" s="95">
        <v>1</v>
      </c>
      <c r="I31" s="72"/>
      <c r="J31" s="43" t="s">
        <v>227</v>
      </c>
      <c r="K31" s="44" t="s">
        <v>224</v>
      </c>
      <c r="L31" s="43" t="s">
        <v>223</v>
      </c>
      <c r="M31" s="44" t="s">
        <v>204</v>
      </c>
      <c r="N31" s="43" t="s">
        <v>89</v>
      </c>
      <c r="O31" s="46" t="s">
        <v>83</v>
      </c>
      <c r="P31" s="46">
        <v>100</v>
      </c>
      <c r="Q31" s="46">
        <f>P31/4</f>
        <v>25</v>
      </c>
      <c r="R31" s="46">
        <f>P31/4</f>
        <v>25</v>
      </c>
      <c r="S31" s="46">
        <f>P31/4</f>
        <v>25</v>
      </c>
      <c r="T31" s="46">
        <f>P31/4</f>
        <v>25</v>
      </c>
      <c r="U31" s="46" t="s">
        <v>160</v>
      </c>
      <c r="V31" s="46" t="s">
        <v>91</v>
      </c>
      <c r="W31" s="47" t="s">
        <v>92</v>
      </c>
      <c r="X31" s="86">
        <v>400000000</v>
      </c>
      <c r="Y31" s="86">
        <v>100000000</v>
      </c>
      <c r="Z31" s="86">
        <v>100000000</v>
      </c>
      <c r="AA31" s="86">
        <v>1000000000</v>
      </c>
      <c r="AB31" s="86">
        <v>100000000</v>
      </c>
      <c r="AC31" s="80" t="s">
        <v>93</v>
      </c>
      <c r="AD31" s="48">
        <f>+Q31</f>
        <v>25</v>
      </c>
      <c r="AE31" s="49">
        <f t="shared" si="0"/>
        <v>0</v>
      </c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38">
        <v>0</v>
      </c>
      <c r="AZ31" s="81">
        <v>0</v>
      </c>
      <c r="BA31" s="81">
        <v>0</v>
      </c>
      <c r="BB31" s="81">
        <v>0</v>
      </c>
      <c r="BC31" s="81"/>
      <c r="BD31" s="81"/>
      <c r="BE31" s="81"/>
      <c r="BF31" s="51"/>
      <c r="BG31" s="51"/>
      <c r="BH31" s="51"/>
      <c r="BI31" s="52">
        <f>AD31/Q31</f>
        <v>1</v>
      </c>
      <c r="BJ31" s="38"/>
      <c r="BK31" s="38"/>
      <c r="BL31" s="38"/>
      <c r="BM31" s="53"/>
      <c r="BN31" s="46">
        <f t="shared" si="3"/>
        <v>25</v>
      </c>
      <c r="BO31" s="82">
        <v>100000000</v>
      </c>
      <c r="BP31" s="49">
        <v>0</v>
      </c>
      <c r="BQ31" s="49">
        <v>0</v>
      </c>
      <c r="BR31" s="49">
        <v>0</v>
      </c>
      <c r="BS31" s="49">
        <v>0</v>
      </c>
      <c r="BT31" s="49">
        <v>0</v>
      </c>
      <c r="BU31" s="49">
        <v>0</v>
      </c>
      <c r="BV31" s="49">
        <v>0</v>
      </c>
      <c r="BW31" s="49">
        <v>0</v>
      </c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</row>
    <row r="32" spans="1:86" s="7" customFormat="1" ht="33.75" x14ac:dyDescent="0.2">
      <c r="A32" s="38">
        <v>3</v>
      </c>
      <c r="B32" s="41" t="s">
        <v>150</v>
      </c>
      <c r="C32" s="40" t="s">
        <v>151</v>
      </c>
      <c r="D32" s="41" t="s">
        <v>152</v>
      </c>
      <c r="E32" s="56"/>
      <c r="F32" s="95"/>
      <c r="G32" s="95"/>
      <c r="H32" s="95"/>
      <c r="I32" s="72"/>
      <c r="J32" s="43" t="s">
        <v>227</v>
      </c>
      <c r="K32" s="44" t="s">
        <v>224</v>
      </c>
      <c r="L32" s="43" t="s">
        <v>205</v>
      </c>
      <c r="M32" s="44" t="s">
        <v>206</v>
      </c>
      <c r="N32" s="43" t="s">
        <v>89</v>
      </c>
      <c r="O32" s="46" t="s">
        <v>83</v>
      </c>
      <c r="P32" s="46">
        <v>100</v>
      </c>
      <c r="Q32" s="46">
        <f>P32/4</f>
        <v>25</v>
      </c>
      <c r="R32" s="46">
        <f>P32/4</f>
        <v>25</v>
      </c>
      <c r="S32" s="46">
        <f>P32/4</f>
        <v>25</v>
      </c>
      <c r="T32" s="46">
        <f>P32/4</f>
        <v>25</v>
      </c>
      <c r="U32" s="46" t="s">
        <v>160</v>
      </c>
      <c r="V32" s="46" t="s">
        <v>91</v>
      </c>
      <c r="W32" s="47" t="s">
        <v>92</v>
      </c>
      <c r="X32" s="86">
        <v>400000000</v>
      </c>
      <c r="Y32" s="86">
        <v>100000000</v>
      </c>
      <c r="Z32" s="86">
        <v>100000000</v>
      </c>
      <c r="AA32" s="86">
        <v>100000000</v>
      </c>
      <c r="AB32" s="86">
        <v>100000000</v>
      </c>
      <c r="AC32" s="80" t="s">
        <v>93</v>
      </c>
      <c r="AD32" s="48">
        <f>+Q32</f>
        <v>25</v>
      </c>
      <c r="AE32" s="49">
        <f t="shared" si="0"/>
        <v>0</v>
      </c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38">
        <v>0</v>
      </c>
      <c r="AZ32" s="81">
        <v>0</v>
      </c>
      <c r="BA32" s="81">
        <v>0</v>
      </c>
      <c r="BB32" s="81">
        <v>0</v>
      </c>
      <c r="BC32" s="81"/>
      <c r="BD32" s="81"/>
      <c r="BE32" s="81"/>
      <c r="BF32" s="51"/>
      <c r="BG32" s="51"/>
      <c r="BH32" s="51"/>
      <c r="BI32" s="52">
        <f t="shared" si="1"/>
        <v>1</v>
      </c>
      <c r="BJ32" s="38"/>
      <c r="BK32" s="38"/>
      <c r="BL32" s="38"/>
      <c r="BM32" s="53"/>
      <c r="BN32" s="46">
        <f>R32</f>
        <v>25</v>
      </c>
      <c r="BO32" s="82">
        <v>100000000</v>
      </c>
      <c r="BP32" s="49">
        <v>0</v>
      </c>
      <c r="BQ32" s="49">
        <v>0</v>
      </c>
      <c r="BR32" s="49">
        <v>0</v>
      </c>
      <c r="BS32" s="49">
        <v>0</v>
      </c>
      <c r="BT32" s="49">
        <v>0</v>
      </c>
      <c r="BU32" s="49">
        <v>0</v>
      </c>
      <c r="BV32" s="49">
        <v>0</v>
      </c>
      <c r="BW32" s="49">
        <v>0</v>
      </c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</row>
    <row r="33" spans="1:86" s="7" customFormat="1" ht="56.25" x14ac:dyDescent="0.2">
      <c r="A33" s="38">
        <v>3</v>
      </c>
      <c r="B33" s="41" t="s">
        <v>150</v>
      </c>
      <c r="C33" s="40" t="s">
        <v>151</v>
      </c>
      <c r="D33" s="41" t="s">
        <v>152</v>
      </c>
      <c r="E33" s="56"/>
      <c r="F33" s="95"/>
      <c r="G33" s="95"/>
      <c r="H33" s="95"/>
      <c r="I33" s="72"/>
      <c r="J33" s="43" t="s">
        <v>227</v>
      </c>
      <c r="K33" s="44" t="s">
        <v>224</v>
      </c>
      <c r="L33" s="43" t="s">
        <v>207</v>
      </c>
      <c r="M33" s="44" t="s">
        <v>208</v>
      </c>
      <c r="N33" s="43" t="s">
        <v>89</v>
      </c>
      <c r="O33" s="46" t="s">
        <v>83</v>
      </c>
      <c r="P33" s="46">
        <v>1</v>
      </c>
      <c r="Q33" s="46">
        <v>0</v>
      </c>
      <c r="R33" s="46">
        <v>1</v>
      </c>
      <c r="S33" s="46">
        <v>0</v>
      </c>
      <c r="T33" s="46">
        <v>0</v>
      </c>
      <c r="U33" s="46" t="s">
        <v>160</v>
      </c>
      <c r="V33" s="46" t="s">
        <v>91</v>
      </c>
      <c r="W33" s="47" t="s">
        <v>92</v>
      </c>
      <c r="X33" s="86">
        <v>30000000</v>
      </c>
      <c r="Y33" s="86">
        <v>30000000</v>
      </c>
      <c r="Z33" s="86">
        <v>0</v>
      </c>
      <c r="AA33" s="86">
        <v>0</v>
      </c>
      <c r="AB33" s="86">
        <v>0</v>
      </c>
      <c r="AC33" s="80" t="s">
        <v>93</v>
      </c>
      <c r="AD33" s="48">
        <f t="shared" ref="AD33:AD40" si="4">+Q33</f>
        <v>0</v>
      </c>
      <c r="AE33" s="49">
        <f t="shared" si="0"/>
        <v>0</v>
      </c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38">
        <v>0</v>
      </c>
      <c r="AZ33" s="81">
        <v>0</v>
      </c>
      <c r="BA33" s="81">
        <v>0</v>
      </c>
      <c r="BB33" s="81">
        <v>0</v>
      </c>
      <c r="BC33" s="81"/>
      <c r="BD33" s="81"/>
      <c r="BE33" s="81"/>
      <c r="BF33" s="51"/>
      <c r="BG33" s="51"/>
      <c r="BH33" s="51"/>
      <c r="BI33" s="52">
        <v>0</v>
      </c>
      <c r="BJ33" s="38"/>
      <c r="BK33" s="38"/>
      <c r="BL33" s="38"/>
      <c r="BM33" s="53"/>
      <c r="BN33" s="46">
        <f>R33</f>
        <v>1</v>
      </c>
      <c r="BO33" s="82">
        <v>30000000</v>
      </c>
      <c r="BP33" s="49">
        <v>0</v>
      </c>
      <c r="BQ33" s="49">
        <v>0</v>
      </c>
      <c r="BR33" s="49">
        <v>0</v>
      </c>
      <c r="BS33" s="49">
        <v>0</v>
      </c>
      <c r="BT33" s="49">
        <v>0</v>
      </c>
      <c r="BU33" s="49">
        <v>0</v>
      </c>
      <c r="BV33" s="49">
        <v>0</v>
      </c>
      <c r="BW33" s="49">
        <v>0</v>
      </c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</row>
    <row r="34" spans="1:86" ht="67.5" x14ac:dyDescent="0.2">
      <c r="A34" s="38">
        <v>3</v>
      </c>
      <c r="B34" s="41" t="s">
        <v>150</v>
      </c>
      <c r="C34" s="40" t="s">
        <v>151</v>
      </c>
      <c r="D34" s="41" t="s">
        <v>152</v>
      </c>
      <c r="F34" s="95"/>
      <c r="G34" s="95"/>
      <c r="H34" s="95"/>
      <c r="I34" s="73"/>
      <c r="J34" s="43" t="s">
        <v>227</v>
      </c>
      <c r="K34" s="44" t="s">
        <v>224</v>
      </c>
      <c r="L34" s="43" t="s">
        <v>209</v>
      </c>
      <c r="M34" s="44" t="s">
        <v>210</v>
      </c>
      <c r="N34" s="43" t="s">
        <v>89</v>
      </c>
      <c r="O34" s="46" t="s">
        <v>83</v>
      </c>
      <c r="P34" s="46">
        <v>1</v>
      </c>
      <c r="Q34" s="46">
        <v>0</v>
      </c>
      <c r="R34" s="46">
        <v>0</v>
      </c>
      <c r="S34" s="46">
        <v>0</v>
      </c>
      <c r="T34" s="46">
        <v>1</v>
      </c>
      <c r="U34" s="46" t="s">
        <v>160</v>
      </c>
      <c r="V34" s="46" t="s">
        <v>91</v>
      </c>
      <c r="W34" s="47" t="s">
        <v>92</v>
      </c>
      <c r="X34" s="86">
        <v>300000000</v>
      </c>
      <c r="Y34" s="86">
        <v>0</v>
      </c>
      <c r="Z34" s="86">
        <v>0</v>
      </c>
      <c r="AA34" s="86">
        <v>300000000</v>
      </c>
      <c r="AB34" s="86">
        <v>0</v>
      </c>
      <c r="AC34" s="80" t="s">
        <v>93</v>
      </c>
      <c r="AD34" s="48">
        <f t="shared" si="4"/>
        <v>0</v>
      </c>
      <c r="AE34" s="49">
        <f t="shared" si="0"/>
        <v>0</v>
      </c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38">
        <v>0</v>
      </c>
      <c r="AZ34" s="81">
        <v>0</v>
      </c>
      <c r="BA34" s="81">
        <v>0</v>
      </c>
      <c r="BB34" s="81">
        <v>0</v>
      </c>
      <c r="BC34" s="81"/>
      <c r="BD34" s="81"/>
      <c r="BE34" s="81"/>
      <c r="BF34" s="51"/>
      <c r="BG34" s="51"/>
      <c r="BH34" s="51"/>
      <c r="BI34" s="52">
        <v>0</v>
      </c>
      <c r="BJ34" s="38"/>
      <c r="BK34" s="38"/>
      <c r="BL34" s="38"/>
      <c r="BM34" s="53"/>
      <c r="BN34" s="46">
        <v>0</v>
      </c>
      <c r="BO34" s="82">
        <v>0</v>
      </c>
      <c r="BP34" s="49">
        <v>0</v>
      </c>
      <c r="BQ34" s="49">
        <v>0</v>
      </c>
      <c r="BR34" s="49">
        <v>0</v>
      </c>
      <c r="BS34" s="49">
        <v>0</v>
      </c>
      <c r="BT34" s="49">
        <v>0</v>
      </c>
      <c r="BU34" s="49">
        <v>0</v>
      </c>
      <c r="BV34" s="49">
        <v>0</v>
      </c>
      <c r="BW34" s="49">
        <v>0</v>
      </c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</row>
    <row r="35" spans="1:86" ht="33.75" x14ac:dyDescent="0.2">
      <c r="A35" s="38">
        <v>3</v>
      </c>
      <c r="B35" s="41" t="s">
        <v>150</v>
      </c>
      <c r="C35" s="40" t="s">
        <v>151</v>
      </c>
      <c r="D35" s="41" t="s">
        <v>152</v>
      </c>
      <c r="F35" s="95"/>
      <c r="G35" s="95"/>
      <c r="H35" s="95"/>
      <c r="I35" s="73"/>
      <c r="J35" s="43" t="s">
        <v>227</v>
      </c>
      <c r="K35" s="44" t="s">
        <v>224</v>
      </c>
      <c r="L35" s="43" t="s">
        <v>211</v>
      </c>
      <c r="M35" s="44" t="s">
        <v>212</v>
      </c>
      <c r="N35" s="43" t="s">
        <v>89</v>
      </c>
      <c r="O35" s="46" t="s">
        <v>83</v>
      </c>
      <c r="P35" s="46">
        <v>1</v>
      </c>
      <c r="Q35" s="46">
        <v>1</v>
      </c>
      <c r="R35" s="46">
        <v>0</v>
      </c>
      <c r="S35" s="46">
        <v>0</v>
      </c>
      <c r="T35" s="46">
        <v>0</v>
      </c>
      <c r="U35" s="46" t="s">
        <v>160</v>
      </c>
      <c r="V35" s="46" t="s">
        <v>91</v>
      </c>
      <c r="W35" s="47" t="s">
        <v>92</v>
      </c>
      <c r="X35" s="86">
        <v>1500000000</v>
      </c>
      <c r="Y35" s="86">
        <f>X35/4</f>
        <v>375000000</v>
      </c>
      <c r="Z35" s="86">
        <v>375000000</v>
      </c>
      <c r="AA35" s="86">
        <v>375000000</v>
      </c>
      <c r="AB35" s="86">
        <v>375000000</v>
      </c>
      <c r="AC35" s="80" t="s">
        <v>93</v>
      </c>
      <c r="AD35" s="48">
        <f t="shared" si="4"/>
        <v>1</v>
      </c>
      <c r="AE35" s="49">
        <f t="shared" si="0"/>
        <v>250000000</v>
      </c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38">
        <v>1</v>
      </c>
      <c r="AZ35" s="81">
        <v>250000000</v>
      </c>
      <c r="BA35" s="81">
        <v>250000000</v>
      </c>
      <c r="BB35" s="81">
        <v>0</v>
      </c>
      <c r="BC35" s="81"/>
      <c r="BD35" s="81"/>
      <c r="BE35" s="81"/>
      <c r="BF35" s="51"/>
      <c r="BG35" s="54" t="s">
        <v>231</v>
      </c>
      <c r="BH35" s="51"/>
      <c r="BI35" s="52">
        <f>AY35/Q35</f>
        <v>1</v>
      </c>
      <c r="BJ35" s="38"/>
      <c r="BK35" s="38"/>
      <c r="BL35" s="38"/>
      <c r="BM35" s="53"/>
      <c r="BN35" s="46">
        <v>1</v>
      </c>
      <c r="BO35" s="82">
        <v>375000000</v>
      </c>
      <c r="BP35" s="49">
        <v>0</v>
      </c>
      <c r="BQ35" s="49">
        <v>0</v>
      </c>
      <c r="BR35" s="49">
        <v>0</v>
      </c>
      <c r="BS35" s="49">
        <v>0</v>
      </c>
      <c r="BT35" s="49">
        <v>0</v>
      </c>
      <c r="BU35" s="49">
        <v>0</v>
      </c>
      <c r="BV35" s="49">
        <v>0</v>
      </c>
      <c r="BW35" s="49">
        <v>0</v>
      </c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</row>
    <row r="36" spans="1:86" ht="67.5" x14ac:dyDescent="0.2">
      <c r="A36" s="74">
        <v>3</v>
      </c>
      <c r="B36" s="75" t="s">
        <v>150</v>
      </c>
      <c r="C36" s="76" t="s">
        <v>151</v>
      </c>
      <c r="D36" s="75" t="s">
        <v>152</v>
      </c>
      <c r="F36" s="99"/>
      <c r="G36" s="99"/>
      <c r="H36" s="99"/>
      <c r="I36" s="77"/>
      <c r="J36" s="71" t="s">
        <v>227</v>
      </c>
      <c r="K36" s="78" t="s">
        <v>224</v>
      </c>
      <c r="L36" s="71" t="s">
        <v>213</v>
      </c>
      <c r="M36" s="78" t="s">
        <v>214</v>
      </c>
      <c r="N36" s="43" t="s">
        <v>89</v>
      </c>
      <c r="O36" s="46" t="s">
        <v>83</v>
      </c>
      <c r="P36" s="46">
        <v>3</v>
      </c>
      <c r="Q36" s="46">
        <v>0</v>
      </c>
      <c r="R36" s="46">
        <v>1</v>
      </c>
      <c r="S36" s="46">
        <v>1</v>
      </c>
      <c r="T36" s="46">
        <v>1</v>
      </c>
      <c r="U36" s="46" t="s">
        <v>160</v>
      </c>
      <c r="V36" s="46" t="s">
        <v>91</v>
      </c>
      <c r="W36" s="47" t="s">
        <v>92</v>
      </c>
      <c r="X36" s="86">
        <v>400000000</v>
      </c>
      <c r="Y36" s="86">
        <v>100000000</v>
      </c>
      <c r="Z36" s="86">
        <v>100000000</v>
      </c>
      <c r="AA36" s="86">
        <v>100000000</v>
      </c>
      <c r="AB36" s="86">
        <v>100000000</v>
      </c>
      <c r="AC36" s="80" t="s">
        <v>93</v>
      </c>
      <c r="AD36" s="48">
        <f t="shared" si="4"/>
        <v>0</v>
      </c>
      <c r="AE36" s="49">
        <f t="shared" si="0"/>
        <v>0</v>
      </c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38">
        <v>0</v>
      </c>
      <c r="AZ36" s="81">
        <v>0</v>
      </c>
      <c r="BA36" s="81">
        <v>0</v>
      </c>
      <c r="BB36" s="81">
        <v>0</v>
      </c>
      <c r="BC36" s="81"/>
      <c r="BD36" s="81"/>
      <c r="BE36" s="81"/>
      <c r="BF36" s="51"/>
      <c r="BG36" s="51"/>
      <c r="BH36" s="51"/>
      <c r="BI36" s="52">
        <f>AY36/P36</f>
        <v>0</v>
      </c>
      <c r="BJ36" s="38"/>
      <c r="BK36" s="38"/>
      <c r="BL36" s="38"/>
      <c r="BM36" s="53"/>
      <c r="BN36" s="46">
        <f>R36</f>
        <v>1</v>
      </c>
      <c r="BO36" s="82">
        <v>100000000</v>
      </c>
      <c r="BP36" s="49">
        <v>0</v>
      </c>
      <c r="BQ36" s="49">
        <v>0</v>
      </c>
      <c r="BR36" s="49">
        <v>0</v>
      </c>
      <c r="BS36" s="49">
        <v>0</v>
      </c>
      <c r="BT36" s="49">
        <v>0</v>
      </c>
      <c r="BU36" s="49">
        <v>0</v>
      </c>
      <c r="BV36" s="49">
        <v>0</v>
      </c>
      <c r="BW36" s="49">
        <v>0</v>
      </c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</row>
    <row r="37" spans="1:86" ht="56.25" x14ac:dyDescent="0.2">
      <c r="A37" s="38">
        <v>3</v>
      </c>
      <c r="B37" s="41" t="s">
        <v>150</v>
      </c>
      <c r="C37" s="40" t="s">
        <v>151</v>
      </c>
      <c r="D37" s="41" t="s">
        <v>152</v>
      </c>
      <c r="E37" s="79"/>
      <c r="F37" s="95" t="s">
        <v>228</v>
      </c>
      <c r="G37" s="95">
        <v>0</v>
      </c>
      <c r="H37" s="95">
        <v>1</v>
      </c>
      <c r="I37" s="73"/>
      <c r="J37" s="43" t="s">
        <v>229</v>
      </c>
      <c r="K37" s="44" t="s">
        <v>225</v>
      </c>
      <c r="L37" s="43" t="s">
        <v>215</v>
      </c>
      <c r="M37" s="44" t="s">
        <v>216</v>
      </c>
      <c r="N37" s="43" t="s">
        <v>89</v>
      </c>
      <c r="O37" s="46" t="s">
        <v>83</v>
      </c>
      <c r="P37" s="46">
        <v>4</v>
      </c>
      <c r="Q37" s="46">
        <v>1</v>
      </c>
      <c r="R37" s="46">
        <v>1</v>
      </c>
      <c r="S37" s="46">
        <v>1</v>
      </c>
      <c r="T37" s="46">
        <v>1</v>
      </c>
      <c r="U37" s="46" t="s">
        <v>160</v>
      </c>
      <c r="V37" s="46" t="s">
        <v>91</v>
      </c>
      <c r="W37" s="47" t="s">
        <v>92</v>
      </c>
      <c r="X37" s="86">
        <v>400000000</v>
      </c>
      <c r="Y37" s="86">
        <v>100000000</v>
      </c>
      <c r="Z37" s="86">
        <v>100000000</v>
      </c>
      <c r="AA37" s="86">
        <v>100000000</v>
      </c>
      <c r="AB37" s="86">
        <v>100000000</v>
      </c>
      <c r="AC37" s="80" t="s">
        <v>93</v>
      </c>
      <c r="AD37" s="48">
        <f t="shared" si="4"/>
        <v>1</v>
      </c>
      <c r="AE37" s="49">
        <f t="shared" si="0"/>
        <v>0</v>
      </c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38">
        <v>0</v>
      </c>
      <c r="AZ37" s="81">
        <v>0</v>
      </c>
      <c r="BA37" s="81">
        <v>0</v>
      </c>
      <c r="BB37" s="81">
        <v>0</v>
      </c>
      <c r="BC37" s="81"/>
      <c r="BD37" s="81"/>
      <c r="BE37" s="81"/>
      <c r="BF37" s="51"/>
      <c r="BG37" s="51"/>
      <c r="BH37" s="51"/>
      <c r="BI37" s="52">
        <v>0</v>
      </c>
      <c r="BJ37" s="38"/>
      <c r="BK37" s="38"/>
      <c r="BL37" s="38"/>
      <c r="BM37" s="53"/>
      <c r="BN37" s="46">
        <v>1</v>
      </c>
      <c r="BO37" s="82">
        <v>100000000</v>
      </c>
      <c r="BP37" s="49">
        <v>0</v>
      </c>
      <c r="BQ37" s="49">
        <v>0</v>
      </c>
      <c r="BR37" s="49">
        <v>0</v>
      </c>
      <c r="BS37" s="49">
        <v>0</v>
      </c>
      <c r="BT37" s="49">
        <v>0</v>
      </c>
      <c r="BU37" s="49">
        <v>0</v>
      </c>
      <c r="BV37" s="49">
        <v>0</v>
      </c>
      <c r="BW37" s="49">
        <v>0</v>
      </c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</row>
    <row r="38" spans="1:86" ht="33.75" x14ac:dyDescent="0.2">
      <c r="A38" s="38">
        <v>3</v>
      </c>
      <c r="B38" s="41" t="s">
        <v>150</v>
      </c>
      <c r="C38" s="40" t="s">
        <v>151</v>
      </c>
      <c r="D38" s="41" t="s">
        <v>152</v>
      </c>
      <c r="E38" s="79"/>
      <c r="F38" s="95"/>
      <c r="G38" s="95"/>
      <c r="H38" s="95"/>
      <c r="I38" s="73"/>
      <c r="J38" s="43" t="s">
        <v>229</v>
      </c>
      <c r="K38" s="44" t="s">
        <v>225</v>
      </c>
      <c r="L38" s="43" t="s">
        <v>217</v>
      </c>
      <c r="M38" s="44" t="s">
        <v>218</v>
      </c>
      <c r="N38" s="43" t="s">
        <v>89</v>
      </c>
      <c r="O38" s="46" t="s">
        <v>83</v>
      </c>
      <c r="P38" s="46">
        <v>1</v>
      </c>
      <c r="Q38" s="46">
        <v>0</v>
      </c>
      <c r="R38" s="46">
        <v>1</v>
      </c>
      <c r="S38" s="46">
        <v>0</v>
      </c>
      <c r="T38" s="46">
        <v>0</v>
      </c>
      <c r="U38" s="46" t="s">
        <v>160</v>
      </c>
      <c r="V38" s="46" t="s">
        <v>91</v>
      </c>
      <c r="W38" s="47" t="s">
        <v>92</v>
      </c>
      <c r="X38" s="86">
        <v>5000000000</v>
      </c>
      <c r="Y38" s="86">
        <v>1250000000</v>
      </c>
      <c r="Z38" s="86">
        <v>1250000000</v>
      </c>
      <c r="AA38" s="86">
        <v>1250000000</v>
      </c>
      <c r="AB38" s="86">
        <v>1250000000</v>
      </c>
      <c r="AC38" s="80" t="s">
        <v>93</v>
      </c>
      <c r="AD38" s="48">
        <f t="shared" si="4"/>
        <v>0</v>
      </c>
      <c r="AE38" s="49">
        <f t="shared" si="0"/>
        <v>0</v>
      </c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38">
        <v>0</v>
      </c>
      <c r="AZ38" s="81">
        <v>0</v>
      </c>
      <c r="BA38" s="81">
        <v>0</v>
      </c>
      <c r="BB38" s="81">
        <v>0</v>
      </c>
      <c r="BC38" s="81"/>
      <c r="BD38" s="81"/>
      <c r="BE38" s="81"/>
      <c r="BF38" s="51"/>
      <c r="BG38" s="51"/>
      <c r="BH38" s="51"/>
      <c r="BI38" s="52">
        <v>0</v>
      </c>
      <c r="BJ38" s="38"/>
      <c r="BK38" s="38"/>
      <c r="BL38" s="38"/>
      <c r="BM38" s="53"/>
      <c r="BN38" s="46">
        <f>R38</f>
        <v>1</v>
      </c>
      <c r="BO38" s="82">
        <v>1250000000</v>
      </c>
      <c r="BP38" s="49">
        <v>0</v>
      </c>
      <c r="BQ38" s="49">
        <v>0</v>
      </c>
      <c r="BR38" s="49">
        <v>0</v>
      </c>
      <c r="BS38" s="49">
        <v>0</v>
      </c>
      <c r="BT38" s="49">
        <v>0</v>
      </c>
      <c r="BU38" s="49">
        <v>0</v>
      </c>
      <c r="BV38" s="49">
        <v>0</v>
      </c>
      <c r="BW38" s="49">
        <v>0</v>
      </c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</row>
    <row r="39" spans="1:86" ht="33.75" x14ac:dyDescent="0.2">
      <c r="A39" s="38">
        <v>3</v>
      </c>
      <c r="B39" s="41" t="s">
        <v>150</v>
      </c>
      <c r="C39" s="40" t="s">
        <v>151</v>
      </c>
      <c r="D39" s="41" t="s">
        <v>152</v>
      </c>
      <c r="E39" s="79"/>
      <c r="F39" s="95"/>
      <c r="G39" s="95"/>
      <c r="H39" s="95"/>
      <c r="I39" s="73"/>
      <c r="J39" s="43" t="s">
        <v>229</v>
      </c>
      <c r="K39" s="44" t="s">
        <v>225</v>
      </c>
      <c r="L39" s="43" t="s">
        <v>219</v>
      </c>
      <c r="M39" s="44" t="s">
        <v>220</v>
      </c>
      <c r="N39" s="43" t="s">
        <v>89</v>
      </c>
      <c r="O39" s="46" t="s">
        <v>83</v>
      </c>
      <c r="P39" s="46">
        <v>100</v>
      </c>
      <c r="Q39" s="46">
        <v>25</v>
      </c>
      <c r="R39" s="46">
        <v>25</v>
      </c>
      <c r="S39" s="46">
        <v>25</v>
      </c>
      <c r="T39" s="46">
        <v>25</v>
      </c>
      <c r="U39" s="46" t="s">
        <v>160</v>
      </c>
      <c r="V39" s="46" t="s">
        <v>91</v>
      </c>
      <c r="W39" s="47" t="s">
        <v>92</v>
      </c>
      <c r="X39" s="86">
        <v>400000000</v>
      </c>
      <c r="Y39" s="86">
        <f>X39/4</f>
        <v>100000000</v>
      </c>
      <c r="Z39" s="86">
        <f>X39/4</f>
        <v>100000000</v>
      </c>
      <c r="AA39" s="86">
        <f>X39/4</f>
        <v>100000000</v>
      </c>
      <c r="AB39" s="86">
        <f>X39/4</f>
        <v>100000000</v>
      </c>
      <c r="AC39" s="80" t="s">
        <v>93</v>
      </c>
      <c r="AD39" s="48">
        <f t="shared" si="4"/>
        <v>25</v>
      </c>
      <c r="AE39" s="49">
        <f t="shared" si="0"/>
        <v>0</v>
      </c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38">
        <v>0</v>
      </c>
      <c r="AZ39" s="81">
        <v>0</v>
      </c>
      <c r="BA39" s="81">
        <v>0</v>
      </c>
      <c r="BB39" s="81">
        <v>0</v>
      </c>
      <c r="BC39" s="81"/>
      <c r="BD39" s="81"/>
      <c r="BE39" s="81"/>
      <c r="BF39" s="51"/>
      <c r="BG39" s="51"/>
      <c r="BH39" s="51"/>
      <c r="BI39" s="52">
        <v>0</v>
      </c>
      <c r="BJ39" s="38"/>
      <c r="BK39" s="38"/>
      <c r="BL39" s="38"/>
      <c r="BM39" s="53"/>
      <c r="BN39" s="46">
        <v>25</v>
      </c>
      <c r="BO39" s="82">
        <f>BM39/4</f>
        <v>0</v>
      </c>
      <c r="BP39" s="49">
        <v>0</v>
      </c>
      <c r="BQ39" s="49">
        <v>0</v>
      </c>
      <c r="BR39" s="49">
        <v>0</v>
      </c>
      <c r="BS39" s="49">
        <v>0</v>
      </c>
      <c r="BT39" s="49">
        <v>0</v>
      </c>
      <c r="BU39" s="49">
        <v>0</v>
      </c>
      <c r="BV39" s="49">
        <v>0</v>
      </c>
      <c r="BW39" s="49">
        <v>0</v>
      </c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</row>
    <row r="40" spans="1:86" ht="33.75" x14ac:dyDescent="0.2">
      <c r="A40" s="38">
        <v>3</v>
      </c>
      <c r="B40" s="41" t="s">
        <v>150</v>
      </c>
      <c r="C40" s="40" t="s">
        <v>151</v>
      </c>
      <c r="D40" s="41" t="s">
        <v>152</v>
      </c>
      <c r="E40" s="79"/>
      <c r="F40" s="95"/>
      <c r="G40" s="95"/>
      <c r="H40" s="95"/>
      <c r="I40" s="73"/>
      <c r="J40" s="43" t="s">
        <v>229</v>
      </c>
      <c r="K40" s="44" t="s">
        <v>225</v>
      </c>
      <c r="L40" s="43" t="s">
        <v>221</v>
      </c>
      <c r="M40" s="44" t="s">
        <v>222</v>
      </c>
      <c r="N40" s="43" t="s">
        <v>89</v>
      </c>
      <c r="O40" s="46" t="s">
        <v>83</v>
      </c>
      <c r="P40" s="46">
        <v>1</v>
      </c>
      <c r="Q40" s="46">
        <v>0</v>
      </c>
      <c r="R40" s="46">
        <v>1</v>
      </c>
      <c r="S40" s="46">
        <v>0</v>
      </c>
      <c r="T40" s="46">
        <v>0</v>
      </c>
      <c r="U40" s="46" t="s">
        <v>160</v>
      </c>
      <c r="V40" s="46" t="s">
        <v>91</v>
      </c>
      <c r="W40" s="47" t="s">
        <v>92</v>
      </c>
      <c r="X40" s="86">
        <v>2500000000</v>
      </c>
      <c r="Y40" s="86">
        <v>0</v>
      </c>
      <c r="Z40" s="86">
        <v>2500000000</v>
      </c>
      <c r="AA40" s="86">
        <v>0</v>
      </c>
      <c r="AB40" s="86">
        <v>0</v>
      </c>
      <c r="AC40" s="80" t="s">
        <v>93</v>
      </c>
      <c r="AD40" s="48">
        <f t="shared" si="4"/>
        <v>0</v>
      </c>
      <c r="AE40" s="49">
        <f t="shared" si="0"/>
        <v>0</v>
      </c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38">
        <v>0</v>
      </c>
      <c r="AZ40" s="81">
        <v>0</v>
      </c>
      <c r="BA40" s="81">
        <v>0</v>
      </c>
      <c r="BB40" s="81">
        <v>0</v>
      </c>
      <c r="BC40" s="81"/>
      <c r="BD40" s="81"/>
      <c r="BE40" s="81"/>
      <c r="BF40" s="51"/>
      <c r="BG40" s="51"/>
      <c r="BH40" s="51"/>
      <c r="BI40" s="52">
        <v>0</v>
      </c>
      <c r="BJ40" s="38"/>
      <c r="BK40" s="38"/>
      <c r="BL40" s="38"/>
      <c r="BM40" s="53"/>
      <c r="BN40" s="46">
        <f>R40</f>
        <v>1</v>
      </c>
      <c r="BO40" s="82">
        <v>2500000000</v>
      </c>
      <c r="BP40" s="49">
        <v>0</v>
      </c>
      <c r="BQ40" s="49">
        <v>0</v>
      </c>
      <c r="BR40" s="49">
        <v>0</v>
      </c>
      <c r="BS40" s="49">
        <v>0</v>
      </c>
      <c r="BT40" s="49">
        <v>0</v>
      </c>
      <c r="BU40" s="49">
        <v>0</v>
      </c>
      <c r="BV40" s="49">
        <v>0</v>
      </c>
      <c r="BW40" s="49">
        <v>0</v>
      </c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</row>
    <row r="1039298" spans="3:3" x14ac:dyDescent="0.2">
      <c r="C1039298" s="61"/>
    </row>
  </sheetData>
  <autoFilter ref="A5:DO40" xr:uid="{00000000-0009-0000-0000-000000000000}"/>
  <mergeCells count="27">
    <mergeCell ref="F14:F17"/>
    <mergeCell ref="G14:G17"/>
    <mergeCell ref="H14:H17"/>
    <mergeCell ref="F20:F25"/>
    <mergeCell ref="G20:G25"/>
    <mergeCell ref="H20:H25"/>
    <mergeCell ref="A1:D1"/>
    <mergeCell ref="A2:D2"/>
    <mergeCell ref="A3:D3"/>
    <mergeCell ref="A4:AC4"/>
    <mergeCell ref="AY4:BM4"/>
    <mergeCell ref="F37:F40"/>
    <mergeCell ref="G37:G40"/>
    <mergeCell ref="H37:H40"/>
    <mergeCell ref="BN4:CH4"/>
    <mergeCell ref="F31:F36"/>
    <mergeCell ref="G31:G36"/>
    <mergeCell ref="H31:H36"/>
    <mergeCell ref="F6:F8"/>
    <mergeCell ref="G6:G8"/>
    <mergeCell ref="H6:H8"/>
    <mergeCell ref="F9:F13"/>
    <mergeCell ref="G9:G13"/>
    <mergeCell ref="H9:H13"/>
    <mergeCell ref="F26:F30"/>
    <mergeCell ref="G26:G30"/>
    <mergeCell ref="H26:H30"/>
  </mergeCells>
  <pageMargins left="0.7" right="0.7" top="0.75" bottom="0.75" header="0.3" footer="0.3"/>
  <pageSetup orientation="portrait" r:id="rId1"/>
  <ignoredErrors>
    <ignoredError sqref="BI8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ksald</dc:creator>
  <cp:lastModifiedBy>Karo Saldarriaga Angulo</cp:lastModifiedBy>
  <dcterms:created xsi:type="dcterms:W3CDTF">2017-01-18T16:04:10Z</dcterms:created>
  <dcterms:modified xsi:type="dcterms:W3CDTF">2019-12-27T14:57:14Z</dcterms:modified>
</cp:coreProperties>
</file>